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kkoden\OneDrive\デスクトップ\日報\2025年11月\"/>
    </mc:Choice>
  </mc:AlternateContent>
  <xr:revisionPtr revIDLastSave="0" documentId="13_ncr:1_{400C0124-69D3-485B-8FCB-D8EF8320E9AE}" xr6:coauthVersionLast="47" xr6:coauthVersionMax="47" xr10:uidLastSave="{00000000-0000-0000-0000-000000000000}"/>
  <bookViews>
    <workbookView xWindow="-120" yWindow="-120" windowWidth="20730" windowHeight="10830" xr2:uid="{00000000-000D-0000-FFFF-FFFF00000000}"/>
  </bookViews>
  <sheets>
    <sheet name="日計表" sheetId="12" r:id="rId1"/>
    <sheet name="原価集計" sheetId="22" state="hidden" r:id="rId2"/>
  </sheets>
  <definedNames>
    <definedName name="_xlnm.Print_Area" localSheetId="1">原価集計!$A$1:$W$36</definedName>
    <definedName name="_xlnm.Print_Area" localSheetId="0">日計表!$A$1:$K$35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6" i="12" l="1"/>
  <c r="BR35" i="12"/>
  <c r="BR34" i="12"/>
  <c r="BR33" i="12"/>
  <c r="BR32" i="12"/>
  <c r="BR31" i="12"/>
  <c r="BR30" i="12"/>
  <c r="BR29" i="12"/>
  <c r="BR28" i="12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7" i="12"/>
  <c r="BR8" i="12"/>
  <c r="BR9" i="12"/>
  <c r="BR10" i="12"/>
  <c r="BR6" i="12"/>
  <c r="BZ5" i="12"/>
  <c r="BS5" i="12"/>
  <c r="BH6" i="12"/>
  <c r="BH36" i="12"/>
  <c r="BH35" i="12"/>
  <c r="BH34" i="12"/>
  <c r="BH33" i="12"/>
  <c r="BH32" i="12"/>
  <c r="BH31" i="12"/>
  <c r="BH30" i="12"/>
  <c r="BH29" i="12"/>
  <c r="BH28" i="12"/>
  <c r="BH27" i="12"/>
  <c r="BH26" i="12"/>
  <c r="BH25" i="12"/>
  <c r="BH24" i="12"/>
  <c r="BH23" i="12"/>
  <c r="BH22" i="12"/>
  <c r="BH21" i="12"/>
  <c r="BH20" i="12"/>
  <c r="BH19" i="12"/>
  <c r="BH18" i="12"/>
  <c r="BH17" i="12"/>
  <c r="BH16" i="12"/>
  <c r="BH15" i="12"/>
  <c r="BH14" i="12"/>
  <c r="BH13" i="12"/>
  <c r="BH12" i="12"/>
  <c r="BH11" i="12"/>
  <c r="BH10" i="12"/>
  <c r="BH9" i="12"/>
  <c r="BH8" i="12"/>
  <c r="BH7" i="12"/>
  <c r="BI5" i="12"/>
  <c r="BL5" i="12"/>
  <c r="V5" i="12"/>
  <c r="U5" i="12"/>
  <c r="X5" i="12"/>
  <c r="BT5" i="12"/>
  <c r="BU5" i="12"/>
  <c r="BV5" i="12"/>
  <c r="BW5" i="12"/>
  <c r="BX5" i="12"/>
  <c r="BY5" i="12"/>
  <c r="BH37" i="12"/>
  <c r="BQ5" i="12"/>
  <c r="BP5" i="12"/>
  <c r="BO5" i="12"/>
  <c r="BO38" i="12" s="1"/>
  <c r="BN5" i="12"/>
  <c r="BN38" i="12" s="1"/>
  <c r="BM5" i="12"/>
  <c r="BM38" i="12" s="1"/>
  <c r="BK5" i="12"/>
  <c r="BK38" i="12" s="1"/>
  <c r="BJ5" i="12"/>
  <c r="BJ38" i="12" s="1"/>
  <c r="BR5" i="12" l="1"/>
  <c r="BH5" i="12"/>
  <c r="BH38" i="12" s="1"/>
  <c r="BL38" i="12"/>
  <c r="AN6" i="12" l="1"/>
  <c r="AS6" i="12"/>
  <c r="AX6" i="12"/>
  <c r="BD36" i="12"/>
  <c r="BE36" i="12"/>
  <c r="BF36" i="12"/>
  <c r="BG36" i="12"/>
  <c r="C17" i="12"/>
  <c r="C12" i="12"/>
  <c r="BG8" i="12"/>
  <c r="BF8" i="12"/>
  <c r="BE8" i="12"/>
  <c r="BD8" i="12"/>
  <c r="AX8" i="12"/>
  <c r="AS8" i="12"/>
  <c r="AN8" i="12"/>
  <c r="C8" i="12"/>
  <c r="BD7" i="12"/>
  <c r="AM6" i="12" l="1"/>
  <c r="BC8" i="12"/>
  <c r="AM8" i="12"/>
  <c r="C9" i="12"/>
  <c r="AN9" i="12"/>
  <c r="AS9" i="12"/>
  <c r="AX9" i="12"/>
  <c r="BD9" i="12"/>
  <c r="BE9" i="12"/>
  <c r="BF9" i="12"/>
  <c r="BG9" i="12"/>
  <c r="AX36" i="12"/>
  <c r="AS36" i="12"/>
  <c r="AN36" i="12"/>
  <c r="BC36" i="12" l="1"/>
  <c r="BC9" i="12"/>
  <c r="AM9" i="12"/>
  <c r="AM36" i="12"/>
  <c r="BD6" i="12"/>
  <c r="BE6" i="12"/>
  <c r="BF6" i="12"/>
  <c r="BG6" i="12"/>
  <c r="BE7" i="12"/>
  <c r="BF7" i="12"/>
  <c r="BG7" i="12"/>
  <c r="BD10" i="12"/>
  <c r="BE10" i="12"/>
  <c r="BF10" i="12"/>
  <c r="BG10" i="12"/>
  <c r="BD11" i="12"/>
  <c r="BE11" i="12"/>
  <c r="BF11" i="12"/>
  <c r="BG11" i="12"/>
  <c r="BD12" i="12"/>
  <c r="BE12" i="12"/>
  <c r="BF12" i="12"/>
  <c r="BG12" i="12"/>
  <c r="BD13" i="12"/>
  <c r="BE13" i="12"/>
  <c r="BF13" i="12"/>
  <c r="BG13" i="12"/>
  <c r="BD14" i="12"/>
  <c r="BE14" i="12"/>
  <c r="BF14" i="12"/>
  <c r="BG14" i="12"/>
  <c r="BD15" i="12"/>
  <c r="BE15" i="12"/>
  <c r="BF15" i="12"/>
  <c r="BG15" i="12"/>
  <c r="BD16" i="12"/>
  <c r="BE16" i="12"/>
  <c r="BF16" i="12"/>
  <c r="BG16" i="12"/>
  <c r="BD17" i="12"/>
  <c r="BE17" i="12"/>
  <c r="BF17" i="12"/>
  <c r="BG17" i="12"/>
  <c r="BD18" i="12"/>
  <c r="BE18" i="12"/>
  <c r="BF18" i="12"/>
  <c r="BG18" i="12"/>
  <c r="BD19" i="12"/>
  <c r="BE19" i="12"/>
  <c r="BF19" i="12"/>
  <c r="BG19" i="12"/>
  <c r="BD20" i="12"/>
  <c r="BE20" i="12"/>
  <c r="BF20" i="12"/>
  <c r="BG20" i="12"/>
  <c r="BD21" i="12"/>
  <c r="BE21" i="12"/>
  <c r="BF21" i="12"/>
  <c r="BG21" i="12"/>
  <c r="BD22" i="12"/>
  <c r="BE22" i="12"/>
  <c r="BF22" i="12"/>
  <c r="BG22" i="12"/>
  <c r="BD23" i="12"/>
  <c r="BE23" i="12"/>
  <c r="BF23" i="12"/>
  <c r="BG23" i="12"/>
  <c r="BD24" i="12"/>
  <c r="BE24" i="12"/>
  <c r="BF24" i="12"/>
  <c r="BG24" i="12"/>
  <c r="BD25" i="12"/>
  <c r="BE25" i="12"/>
  <c r="BF25" i="12"/>
  <c r="BG25" i="12"/>
  <c r="BD26" i="12"/>
  <c r="BE26" i="12"/>
  <c r="BF26" i="12"/>
  <c r="BG26" i="12"/>
  <c r="BD27" i="12"/>
  <c r="BE27" i="12"/>
  <c r="BF27" i="12"/>
  <c r="BG27" i="12"/>
  <c r="BD28" i="12"/>
  <c r="BE28" i="12"/>
  <c r="BF28" i="12"/>
  <c r="BG28" i="12"/>
  <c r="BD29" i="12"/>
  <c r="BE29" i="12"/>
  <c r="BF29" i="12"/>
  <c r="BG29" i="12"/>
  <c r="BD30" i="12"/>
  <c r="BE30" i="12"/>
  <c r="BF30" i="12"/>
  <c r="BG30" i="12"/>
  <c r="BD31" i="12"/>
  <c r="BE31" i="12"/>
  <c r="BF31" i="12"/>
  <c r="BG31" i="12"/>
  <c r="BD32" i="12"/>
  <c r="BE32" i="12"/>
  <c r="BF32" i="12"/>
  <c r="BG32" i="12"/>
  <c r="BD33" i="12"/>
  <c r="BE33" i="12"/>
  <c r="BF33" i="12"/>
  <c r="BG33" i="12"/>
  <c r="BD34" i="12"/>
  <c r="BE34" i="12"/>
  <c r="BF34" i="12"/>
  <c r="BG34" i="12"/>
  <c r="BD35" i="12"/>
  <c r="BE35" i="12"/>
  <c r="BF35" i="12"/>
  <c r="BG35" i="12"/>
  <c r="AX7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S7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N7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BC22" i="12" l="1"/>
  <c r="BC15" i="12"/>
  <c r="BC34" i="12"/>
  <c r="BC14" i="12"/>
  <c r="BC30" i="12"/>
  <c r="BC11" i="12"/>
  <c r="BC7" i="12"/>
  <c r="AM20" i="12"/>
  <c r="BC12" i="12"/>
  <c r="BC32" i="12"/>
  <c r="BC31" i="12"/>
  <c r="AM26" i="12"/>
  <c r="BC23" i="12"/>
  <c r="BC16" i="12"/>
  <c r="BC29" i="12"/>
  <c r="BC25" i="12"/>
  <c r="BC17" i="12"/>
  <c r="BC35" i="12"/>
  <c r="BC33" i="12"/>
  <c r="BC28" i="12"/>
  <c r="BC27" i="12"/>
  <c r="AM27" i="12"/>
  <c r="BC24" i="12"/>
  <c r="BC21" i="12"/>
  <c r="BC20" i="12"/>
  <c r="BC19" i="12"/>
  <c r="BC18" i="12"/>
  <c r="AM16" i="12"/>
  <c r="BC13" i="12"/>
  <c r="AM23" i="12"/>
  <c r="AM7" i="12"/>
  <c r="AM35" i="12"/>
  <c r="AM19" i="12"/>
  <c r="AM31" i="12"/>
  <c r="AM15" i="12"/>
  <c r="AM10" i="12"/>
  <c r="BC6" i="12"/>
  <c r="AM32" i="12"/>
  <c r="AM28" i="12"/>
  <c r="AM24" i="12"/>
  <c r="AM11" i="12"/>
  <c r="AM34" i="12"/>
  <c r="AM22" i="12"/>
  <c r="AM14" i="12"/>
  <c r="AM33" i="12"/>
  <c r="AM29" i="12"/>
  <c r="AM25" i="12"/>
  <c r="AM21" i="12"/>
  <c r="AM17" i="12"/>
  <c r="AM13" i="12"/>
  <c r="AM30" i="12"/>
  <c r="AM18" i="12"/>
  <c r="AM12" i="12"/>
  <c r="BC26" i="12"/>
  <c r="BC10" i="12"/>
  <c r="C30" i="12"/>
  <c r="C31" i="12"/>
  <c r="C32" i="12"/>
  <c r="C29" i="12"/>
  <c r="C6" i="12"/>
  <c r="C7" i="12"/>
  <c r="AL5" i="12"/>
  <c r="AK5" i="12"/>
  <c r="AJ5" i="12"/>
  <c r="AI5" i="12"/>
  <c r="T5" i="12"/>
  <c r="S5" i="12"/>
  <c r="R5" i="12"/>
  <c r="Q5" i="12"/>
  <c r="A6" i="12" l="1"/>
  <c r="B6" i="12" l="1"/>
  <c r="C36" i="12" l="1"/>
  <c r="BB5" i="12"/>
  <c r="BA5" i="12"/>
  <c r="AZ5" i="12"/>
  <c r="AY5" i="12"/>
  <c r="AX5" i="12" l="1"/>
  <c r="C10" i="12" l="1"/>
  <c r="C11" i="12"/>
  <c r="C13" i="12"/>
  <c r="C14" i="12"/>
  <c r="C15" i="12"/>
  <c r="C16" i="12"/>
  <c r="C18" i="12"/>
  <c r="C19" i="12"/>
  <c r="C20" i="12"/>
  <c r="C21" i="12"/>
  <c r="C22" i="12"/>
  <c r="C23" i="12"/>
  <c r="C24" i="12"/>
  <c r="C25" i="12"/>
  <c r="C26" i="12"/>
  <c r="C27" i="12"/>
  <c r="C28" i="12"/>
  <c r="C33" i="12"/>
  <c r="C34" i="12"/>
  <c r="C35" i="12"/>
  <c r="C5" i="12" l="1"/>
  <c r="H5" i="12"/>
  <c r="AW5" i="12" l="1"/>
  <c r="AR5" i="12"/>
  <c r="AD5" i="12"/>
  <c r="AC5" i="12"/>
  <c r="AB5" i="12"/>
  <c r="AA5" i="12"/>
  <c r="Z5" i="12"/>
  <c r="Y5" i="12"/>
  <c r="W5" i="12"/>
  <c r="D5" i="12"/>
  <c r="E5" i="12"/>
  <c r="F5" i="12"/>
  <c r="G5" i="12"/>
  <c r="I5" i="12"/>
  <c r="J5" i="12"/>
  <c r="K5" i="12"/>
  <c r="L5" i="12"/>
  <c r="M5" i="12"/>
  <c r="N5" i="12"/>
  <c r="O5" i="12"/>
  <c r="P5" i="12"/>
  <c r="AV5" i="12"/>
  <c r="AU5" i="12"/>
  <c r="AT5" i="12"/>
  <c r="AQ5" i="12"/>
  <c r="AP5" i="12"/>
  <c r="AO5" i="12"/>
  <c r="S36" i="22"/>
  <c r="A6" i="22"/>
  <c r="M6" i="22" s="1"/>
  <c r="AE5" i="12"/>
  <c r="BE5" i="12" l="1"/>
  <c r="BD5" i="12"/>
  <c r="BG5" i="12"/>
  <c r="BF5" i="12"/>
  <c r="A7" i="12"/>
  <c r="A8" i="12" s="1"/>
  <c r="A9" i="12" s="1"/>
  <c r="A10" i="12" s="1"/>
  <c r="AH5" i="12"/>
  <c r="K6" i="22"/>
  <c r="U6" i="22"/>
  <c r="AS5" i="12"/>
  <c r="AG5" i="12"/>
  <c r="AF5" i="12"/>
  <c r="AN5" i="12"/>
  <c r="F6" i="22"/>
  <c r="D6" i="22"/>
  <c r="W6" i="22"/>
  <c r="I6" i="22"/>
  <c r="L6" i="22"/>
  <c r="N6" i="22"/>
  <c r="Q6" i="22"/>
  <c r="T6" i="22"/>
  <c r="V6" i="22"/>
  <c r="A7" i="22"/>
  <c r="R6" i="22"/>
  <c r="P6" i="22"/>
  <c r="E6" i="22"/>
  <c r="H6" i="22"/>
  <c r="AM5" i="12" l="1"/>
  <c r="B8" i="12"/>
  <c r="B7" i="12"/>
  <c r="B9" i="12"/>
  <c r="A11" i="12"/>
  <c r="B10" i="12"/>
  <c r="BC5" i="12"/>
  <c r="C6" i="22"/>
  <c r="G6" i="22"/>
  <c r="S6" i="22"/>
  <c r="O6" i="22"/>
  <c r="J6" i="22"/>
  <c r="P7" i="22"/>
  <c r="R7" i="22"/>
  <c r="T7" i="22"/>
  <c r="Q7" i="22"/>
  <c r="N7" i="22"/>
  <c r="L7" i="22"/>
  <c r="I7" i="22"/>
  <c r="F7" i="22"/>
  <c r="D7" i="22"/>
  <c r="A8" i="22"/>
  <c r="W7" i="22"/>
  <c r="E7" i="22"/>
  <c r="V7" i="22"/>
  <c r="U7" i="22"/>
  <c r="H7" i="22"/>
  <c r="K7" i="22"/>
  <c r="M7" i="22"/>
  <c r="A12" i="12" l="1"/>
  <c r="B11" i="12"/>
  <c r="G7" i="22"/>
  <c r="S7" i="22"/>
  <c r="C7" i="22"/>
  <c r="O7" i="22"/>
  <c r="E8" i="22"/>
  <c r="H8" i="22"/>
  <c r="I8" i="22"/>
  <c r="F8" i="22"/>
  <c r="D8" i="22"/>
  <c r="A9" i="22"/>
  <c r="W8" i="22"/>
  <c r="U8" i="22"/>
  <c r="R8" i="22"/>
  <c r="P8" i="22"/>
  <c r="M8" i="22"/>
  <c r="N8" i="22"/>
  <c r="L8" i="22"/>
  <c r="K8" i="22"/>
  <c r="T8" i="22"/>
  <c r="V8" i="22"/>
  <c r="Q8" i="22"/>
  <c r="J7" i="22"/>
  <c r="B6" i="22"/>
  <c r="B12" i="12" l="1"/>
  <c r="A13" i="12"/>
  <c r="J8" i="22"/>
  <c r="S8" i="22"/>
  <c r="C8" i="22"/>
  <c r="B7" i="22"/>
  <c r="I9" i="22"/>
  <c r="L9" i="22"/>
  <c r="D9" i="22"/>
  <c r="A10" i="22"/>
  <c r="W9" i="22"/>
  <c r="U9" i="22"/>
  <c r="R9" i="22"/>
  <c r="P9" i="22"/>
  <c r="M9" i="22"/>
  <c r="K9" i="22"/>
  <c r="H9" i="22"/>
  <c r="N9" i="22"/>
  <c r="F9" i="22"/>
  <c r="Q9" i="22"/>
  <c r="T9" i="22"/>
  <c r="V9" i="22"/>
  <c r="E9" i="22"/>
  <c r="O8" i="22"/>
  <c r="G8" i="22"/>
  <c r="B13" i="12" l="1"/>
  <c r="A14" i="12"/>
  <c r="G9" i="22"/>
  <c r="J9" i="22"/>
  <c r="C9" i="22"/>
  <c r="O9" i="22"/>
  <c r="S9" i="22"/>
  <c r="B8" i="22"/>
  <c r="N10" i="22"/>
  <c r="Q10" i="22"/>
  <c r="U10" i="22"/>
  <c r="R10" i="22"/>
  <c r="P10" i="22"/>
  <c r="M10" i="22"/>
  <c r="K10" i="22"/>
  <c r="H10" i="22"/>
  <c r="E10" i="22"/>
  <c r="V10" i="22"/>
  <c r="T10" i="22"/>
  <c r="L10" i="22"/>
  <c r="W10" i="22"/>
  <c r="I10" i="22"/>
  <c r="A11" i="22"/>
  <c r="D10" i="22"/>
  <c r="F10" i="22"/>
  <c r="A15" i="12" l="1"/>
  <c r="B14" i="12"/>
  <c r="S10" i="22"/>
  <c r="G10" i="22"/>
  <c r="B9" i="22"/>
  <c r="C10" i="22"/>
  <c r="E11" i="22"/>
  <c r="H11" i="22"/>
  <c r="N11" i="22"/>
  <c r="L11" i="22"/>
  <c r="I11" i="22"/>
  <c r="F11" i="22"/>
  <c r="D11" i="22"/>
  <c r="A12" i="22"/>
  <c r="W11" i="22"/>
  <c r="U11" i="22"/>
  <c r="R11" i="22"/>
  <c r="T11" i="22"/>
  <c r="Q11" i="22"/>
  <c r="V11" i="22"/>
  <c r="K11" i="22"/>
  <c r="M11" i="22"/>
  <c r="P11" i="22"/>
  <c r="J10" i="22"/>
  <c r="O10" i="22"/>
  <c r="B15" i="12" l="1"/>
  <c r="A16" i="12"/>
  <c r="G11" i="22"/>
  <c r="S11" i="22"/>
  <c r="O11" i="22"/>
  <c r="P12" i="22"/>
  <c r="R12" i="22"/>
  <c r="U12" i="22"/>
  <c r="M12" i="22"/>
  <c r="K12" i="22"/>
  <c r="H12" i="22"/>
  <c r="E12" i="22"/>
  <c r="V12" i="22"/>
  <c r="T12" i="22"/>
  <c r="Q12" i="22"/>
  <c r="N12" i="22"/>
  <c r="L12" i="22"/>
  <c r="W12" i="22"/>
  <c r="I12" i="22"/>
  <c r="D12" i="22"/>
  <c r="F12" i="22"/>
  <c r="A13" i="22"/>
  <c r="B10" i="22"/>
  <c r="J11" i="22"/>
  <c r="C11" i="22"/>
  <c r="A17" i="12" l="1"/>
  <c r="A18" i="12" s="1"/>
  <c r="B16" i="12"/>
  <c r="S12" i="22"/>
  <c r="C12" i="22"/>
  <c r="B11" i="22"/>
  <c r="J12" i="22"/>
  <c r="E13" i="22"/>
  <c r="H13" i="22"/>
  <c r="T13" i="22"/>
  <c r="Q13" i="22"/>
  <c r="N13" i="22"/>
  <c r="L13" i="22"/>
  <c r="I13" i="22"/>
  <c r="F13" i="22"/>
  <c r="D13" i="22"/>
  <c r="A14" i="22"/>
  <c r="P13" i="22"/>
  <c r="K13" i="22"/>
  <c r="W13" i="22"/>
  <c r="R13" i="22"/>
  <c r="M13" i="22"/>
  <c r="U13" i="22"/>
  <c r="V13" i="22"/>
  <c r="O12" i="22"/>
  <c r="G12" i="22"/>
  <c r="B17" i="12" l="1"/>
  <c r="B12" i="22"/>
  <c r="C13" i="22"/>
  <c r="O13" i="22"/>
  <c r="S13" i="22"/>
  <c r="J13" i="22"/>
  <c r="E14" i="22"/>
  <c r="H14" i="22"/>
  <c r="P14" i="22"/>
  <c r="M14" i="22"/>
  <c r="K14" i="22"/>
  <c r="V14" i="22"/>
  <c r="T14" i="22"/>
  <c r="Q14" i="22"/>
  <c r="N14" i="22"/>
  <c r="L14" i="22"/>
  <c r="R14" i="22"/>
  <c r="F14" i="22"/>
  <c r="A15" i="22"/>
  <c r="D14" i="22"/>
  <c r="W14" i="22"/>
  <c r="I14" i="22"/>
  <c r="U14" i="22"/>
  <c r="G13" i="22"/>
  <c r="A19" i="12" l="1"/>
  <c r="B18" i="12"/>
  <c r="B13" i="22"/>
  <c r="G14" i="22"/>
  <c r="O14" i="22"/>
  <c r="S14" i="22"/>
  <c r="C14" i="22"/>
  <c r="R15" i="22"/>
  <c r="U15" i="22"/>
  <c r="K15" i="22"/>
  <c r="Q15" i="22"/>
  <c r="E15" i="22"/>
  <c r="L15" i="22"/>
  <c r="V15" i="22"/>
  <c r="F15" i="22"/>
  <c r="N15" i="22"/>
  <c r="A16" i="22"/>
  <c r="P15" i="22"/>
  <c r="I15" i="22"/>
  <c r="D15" i="22"/>
  <c r="M15" i="22"/>
  <c r="T15" i="22"/>
  <c r="W15" i="22"/>
  <c r="H15" i="22"/>
  <c r="J14" i="22"/>
  <c r="A20" i="12" l="1"/>
  <c r="B19" i="12"/>
  <c r="C15" i="22"/>
  <c r="G15" i="22"/>
  <c r="S15" i="22"/>
  <c r="O15" i="22"/>
  <c r="J15" i="22"/>
  <c r="T16" i="22"/>
  <c r="P16" i="22"/>
  <c r="A17" i="22"/>
  <c r="I16" i="22"/>
  <c r="L16" i="22"/>
  <c r="D16" i="22"/>
  <c r="U16" i="22"/>
  <c r="R16" i="22"/>
  <c r="Q16" i="22"/>
  <c r="M16" i="22"/>
  <c r="H16" i="22"/>
  <c r="E16" i="22"/>
  <c r="V16" i="22"/>
  <c r="N16" i="22"/>
  <c r="W16" i="22"/>
  <c r="K16" i="22"/>
  <c r="F16" i="22"/>
  <c r="B14" i="22"/>
  <c r="B20" i="12" l="1"/>
  <c r="A21" i="12"/>
  <c r="B15" i="22"/>
  <c r="G16" i="22"/>
  <c r="D17" i="22"/>
  <c r="L17" i="22"/>
  <c r="I17" i="22"/>
  <c r="U17" i="22"/>
  <c r="W17" i="22"/>
  <c r="K17" i="22"/>
  <c r="M17" i="22"/>
  <c r="F17" i="22"/>
  <c r="R17" i="22"/>
  <c r="H17" i="22"/>
  <c r="P17" i="22"/>
  <c r="E17" i="22"/>
  <c r="T17" i="22"/>
  <c r="A18" i="22"/>
  <c r="N17" i="22"/>
  <c r="V17" i="22"/>
  <c r="Q17" i="22"/>
  <c r="O16" i="22"/>
  <c r="S16" i="22"/>
  <c r="J16" i="22"/>
  <c r="C16" i="22"/>
  <c r="B21" i="12" l="1"/>
  <c r="A22" i="12"/>
  <c r="G17" i="22"/>
  <c r="O17" i="22"/>
  <c r="C17" i="22"/>
  <c r="T18" i="22"/>
  <c r="P18" i="22"/>
  <c r="A19" i="22"/>
  <c r="D18" i="22"/>
  <c r="U18" i="22"/>
  <c r="W18" i="22"/>
  <c r="K18" i="22"/>
  <c r="M18" i="22"/>
  <c r="F18" i="22"/>
  <c r="H18" i="22"/>
  <c r="E18" i="22"/>
  <c r="V18" i="22"/>
  <c r="L18" i="22"/>
  <c r="I18" i="22"/>
  <c r="R18" i="22"/>
  <c r="N18" i="22"/>
  <c r="Q18" i="22"/>
  <c r="J17" i="22"/>
  <c r="B16" i="22"/>
  <c r="S17" i="22"/>
  <c r="A23" i="12" l="1"/>
  <c r="B22" i="12"/>
  <c r="B17" i="22"/>
  <c r="C18" i="22"/>
  <c r="R19" i="22"/>
  <c r="T19" i="22"/>
  <c r="E19" i="22"/>
  <c r="N19" i="22"/>
  <c r="V19" i="22"/>
  <c r="D19" i="22"/>
  <c r="U19" i="22"/>
  <c r="K19" i="22"/>
  <c r="I19" i="22"/>
  <c r="Q19" i="22"/>
  <c r="W19" i="22"/>
  <c r="F19" i="22"/>
  <c r="P19" i="22"/>
  <c r="L19" i="22"/>
  <c r="M19" i="22"/>
  <c r="H19" i="22"/>
  <c r="A20" i="22"/>
  <c r="G18" i="22"/>
  <c r="O18" i="22"/>
  <c r="S18" i="22"/>
  <c r="J18" i="22"/>
  <c r="B23" i="12" l="1"/>
  <c r="A24" i="12"/>
  <c r="O19" i="22"/>
  <c r="B18" i="22"/>
  <c r="S19" i="22"/>
  <c r="N20" i="22"/>
  <c r="E20" i="22"/>
  <c r="I20" i="22"/>
  <c r="V20" i="22"/>
  <c r="W20" i="22"/>
  <c r="Q20" i="22"/>
  <c r="R20" i="22"/>
  <c r="F20" i="22"/>
  <c r="M20" i="22"/>
  <c r="A21" i="22"/>
  <c r="H20" i="22"/>
  <c r="T20" i="22"/>
  <c r="U20" i="22"/>
  <c r="D20" i="22"/>
  <c r="K20" i="22"/>
  <c r="P20" i="22"/>
  <c r="L20" i="22"/>
  <c r="G19" i="22"/>
  <c r="J19" i="22"/>
  <c r="C19" i="22"/>
  <c r="A25" i="12" l="1"/>
  <c r="B24" i="12"/>
  <c r="G20" i="22"/>
  <c r="B19" i="22"/>
  <c r="O20" i="22"/>
  <c r="S20" i="22"/>
  <c r="W21" i="22"/>
  <c r="U21" i="22"/>
  <c r="R21" i="22"/>
  <c r="K21" i="22"/>
  <c r="E21" i="22"/>
  <c r="T21" i="22"/>
  <c r="V21" i="22"/>
  <c r="N21" i="22"/>
  <c r="L21" i="22"/>
  <c r="I21" i="22"/>
  <c r="Q21" i="22"/>
  <c r="H21" i="22"/>
  <c r="P21" i="22"/>
  <c r="F21" i="22"/>
  <c r="D21" i="22"/>
  <c r="M21" i="22"/>
  <c r="A22" i="22"/>
  <c r="J20" i="22"/>
  <c r="C20" i="22"/>
  <c r="A26" i="12" l="1"/>
  <c r="B25" i="12"/>
  <c r="I22" i="22"/>
  <c r="V22" i="22"/>
  <c r="D22" i="22"/>
  <c r="L22" i="22"/>
  <c r="H22" i="22"/>
  <c r="P22" i="22"/>
  <c r="E22" i="22"/>
  <c r="T22" i="22"/>
  <c r="U22" i="22"/>
  <c r="R22" i="22"/>
  <c r="F22" i="22"/>
  <c r="M22" i="22"/>
  <c r="A23" i="22"/>
  <c r="Q22" i="22"/>
  <c r="W22" i="22"/>
  <c r="N22" i="22"/>
  <c r="K22" i="22"/>
  <c r="C21" i="22"/>
  <c r="B20" i="22"/>
  <c r="S21" i="22"/>
  <c r="O21" i="22"/>
  <c r="G21" i="22"/>
  <c r="J21" i="22"/>
  <c r="B26" i="12" l="1"/>
  <c r="A27" i="12"/>
  <c r="G22" i="22"/>
  <c r="S22" i="22"/>
  <c r="O22" i="22"/>
  <c r="R23" i="22"/>
  <c r="K23" i="22"/>
  <c r="I23" i="22"/>
  <c r="L23" i="22"/>
  <c r="M23" i="22"/>
  <c r="F23" i="22"/>
  <c r="N23" i="22"/>
  <c r="V23" i="22"/>
  <c r="Q23" i="22"/>
  <c r="T23" i="22"/>
  <c r="A24" i="22"/>
  <c r="W23" i="22"/>
  <c r="E23" i="22"/>
  <c r="P23" i="22"/>
  <c r="U23" i="22"/>
  <c r="H23" i="22"/>
  <c r="D23" i="22"/>
  <c r="B21" i="22"/>
  <c r="C22" i="22"/>
  <c r="J22" i="22"/>
  <c r="A28" i="12" l="1"/>
  <c r="B27" i="12"/>
  <c r="S23" i="22"/>
  <c r="B22" i="22"/>
  <c r="C23" i="22"/>
  <c r="J23" i="22"/>
  <c r="G23" i="22"/>
  <c r="O23" i="22"/>
  <c r="W24" i="22"/>
  <c r="U24" i="22"/>
  <c r="N24" i="22"/>
  <c r="V24" i="22"/>
  <c r="I24" i="22"/>
  <c r="L24" i="22"/>
  <c r="R24" i="22"/>
  <c r="Q24" i="22"/>
  <c r="D24" i="22"/>
  <c r="M24" i="22"/>
  <c r="H24" i="22"/>
  <c r="P24" i="22"/>
  <c r="E24" i="22"/>
  <c r="T24" i="22"/>
  <c r="K24" i="22"/>
  <c r="F24" i="22"/>
  <c r="A25" i="22"/>
  <c r="A29" i="12" l="1"/>
  <c r="B28" i="12"/>
  <c r="S24" i="22"/>
  <c r="B23" i="22"/>
  <c r="J24" i="22"/>
  <c r="O24" i="22"/>
  <c r="G24" i="22"/>
  <c r="C24" i="22"/>
  <c r="I25" i="22"/>
  <c r="V25" i="22"/>
  <c r="R25" i="22"/>
  <c r="K25" i="22"/>
  <c r="W25" i="22"/>
  <c r="F25" i="22"/>
  <c r="M25" i="22"/>
  <c r="A26" i="22"/>
  <c r="H25" i="22"/>
  <c r="P25" i="22"/>
  <c r="E25" i="22"/>
  <c r="D25" i="22"/>
  <c r="L25" i="22"/>
  <c r="U25" i="22"/>
  <c r="Q25" i="22"/>
  <c r="T25" i="22"/>
  <c r="N25" i="22"/>
  <c r="B29" i="12" l="1"/>
  <c r="A30" i="12"/>
  <c r="A31" i="12" s="1"/>
  <c r="G25" i="22"/>
  <c r="B24" i="22"/>
  <c r="O25" i="22"/>
  <c r="S25" i="22"/>
  <c r="N26" i="22"/>
  <c r="E26" i="22"/>
  <c r="I26" i="22"/>
  <c r="V26" i="22"/>
  <c r="D26" i="22"/>
  <c r="L26" i="22"/>
  <c r="W26" i="22"/>
  <c r="U26" i="22"/>
  <c r="R26" i="22"/>
  <c r="M26" i="22"/>
  <c r="H26" i="22"/>
  <c r="P26" i="22"/>
  <c r="F26" i="22"/>
  <c r="Q26" i="22"/>
  <c r="A27" i="22"/>
  <c r="T26" i="22"/>
  <c r="K26" i="22"/>
  <c r="J25" i="22"/>
  <c r="C25" i="22"/>
  <c r="A32" i="12" l="1"/>
  <c r="B32" i="12" s="1"/>
  <c r="B31" i="12"/>
  <c r="B30" i="12"/>
  <c r="G26" i="22"/>
  <c r="B25" i="22"/>
  <c r="S26" i="22"/>
  <c r="C26" i="22"/>
  <c r="H27" i="22"/>
  <c r="F27" i="22"/>
  <c r="T27" i="22"/>
  <c r="P27" i="22"/>
  <c r="A28" i="22"/>
  <c r="N27" i="22"/>
  <c r="E27" i="22"/>
  <c r="I27" i="22"/>
  <c r="V27" i="22"/>
  <c r="W27" i="22"/>
  <c r="R27" i="22"/>
  <c r="M27" i="22"/>
  <c r="L27" i="22"/>
  <c r="Q27" i="22"/>
  <c r="K27" i="22"/>
  <c r="D27" i="22"/>
  <c r="U27" i="22"/>
  <c r="O26" i="22"/>
  <c r="J26" i="22"/>
  <c r="G27" i="22" l="1"/>
  <c r="C27" i="22"/>
  <c r="B26" i="22"/>
  <c r="J27" i="22"/>
  <c r="N28" i="22"/>
  <c r="Q28" i="22"/>
  <c r="I28" i="22"/>
  <c r="L28" i="22"/>
  <c r="D28" i="22"/>
  <c r="F28" i="22"/>
  <c r="W28" i="22"/>
  <c r="E28" i="22"/>
  <c r="M28" i="22"/>
  <c r="H28" i="22"/>
  <c r="V28" i="22"/>
  <c r="U28" i="22"/>
  <c r="T28" i="22"/>
  <c r="A29" i="22"/>
  <c r="K28" i="22"/>
  <c r="R28" i="22"/>
  <c r="P28" i="22"/>
  <c r="O27" i="22"/>
  <c r="S27" i="22"/>
  <c r="A33" i="12" l="1"/>
  <c r="B27" i="22"/>
  <c r="S28" i="22"/>
  <c r="C28" i="22"/>
  <c r="G28" i="22"/>
  <c r="O28" i="22"/>
  <c r="J28" i="22"/>
  <c r="T29" i="22"/>
  <c r="V29" i="22"/>
  <c r="A30" i="22"/>
  <c r="N29" i="22"/>
  <c r="Q29" i="22"/>
  <c r="I29" i="22"/>
  <c r="L29" i="22"/>
  <c r="D29" i="22"/>
  <c r="F29" i="22"/>
  <c r="U29" i="22"/>
  <c r="P29" i="22"/>
  <c r="W29" i="22"/>
  <c r="H29" i="22"/>
  <c r="R29" i="22"/>
  <c r="E29" i="22"/>
  <c r="M29" i="22"/>
  <c r="K29" i="22"/>
  <c r="A34" i="12" l="1"/>
  <c r="B34" i="12" s="1"/>
  <c r="B33" i="12"/>
  <c r="A35" i="12"/>
  <c r="B35" i="12" s="1"/>
  <c r="A36" i="12"/>
  <c r="B36" i="12" s="1"/>
  <c r="J29" i="22"/>
  <c r="B28" i="22"/>
  <c r="G29" i="22"/>
  <c r="O29" i="22"/>
  <c r="I30" i="22"/>
  <c r="L30" i="22"/>
  <c r="D30" i="22"/>
  <c r="F30" i="22"/>
  <c r="W30" i="22"/>
  <c r="E30" i="22"/>
  <c r="R30" i="22"/>
  <c r="U30" i="22"/>
  <c r="K30" i="22"/>
  <c r="T30" i="22"/>
  <c r="A31" i="22"/>
  <c r="M30" i="22"/>
  <c r="Q30" i="22"/>
  <c r="P30" i="22"/>
  <c r="N30" i="22"/>
  <c r="H30" i="22"/>
  <c r="V30" i="22"/>
  <c r="S29" i="22"/>
  <c r="C29" i="22"/>
  <c r="G30" i="22" l="1"/>
  <c r="O30" i="22"/>
  <c r="B29" i="22"/>
  <c r="C30" i="22"/>
  <c r="S30" i="22"/>
  <c r="R31" i="22"/>
  <c r="U31" i="22"/>
  <c r="M31" i="22"/>
  <c r="P31" i="22"/>
  <c r="H31" i="22"/>
  <c r="K31" i="22"/>
  <c r="T31" i="22"/>
  <c r="V31" i="22"/>
  <c r="A32" i="22"/>
  <c r="L31" i="22"/>
  <c r="F31" i="22"/>
  <c r="N31" i="22"/>
  <c r="W31" i="22"/>
  <c r="Q31" i="22"/>
  <c r="E31" i="22"/>
  <c r="I31" i="22"/>
  <c r="D31" i="22"/>
  <c r="J30" i="22"/>
  <c r="B30" i="22" l="1"/>
  <c r="C31" i="22"/>
  <c r="M32" i="22"/>
  <c r="K32" i="22"/>
  <c r="H32" i="22"/>
  <c r="E32" i="22"/>
  <c r="T32" i="22"/>
  <c r="V32" i="22"/>
  <c r="A33" i="22"/>
  <c r="N32" i="22"/>
  <c r="Q32" i="22"/>
  <c r="F32" i="22"/>
  <c r="U32" i="22"/>
  <c r="I32" i="22"/>
  <c r="R32" i="22"/>
  <c r="L32" i="22"/>
  <c r="D32" i="22"/>
  <c r="W32" i="22"/>
  <c r="P32" i="22"/>
  <c r="S31" i="22"/>
  <c r="J31" i="22"/>
  <c r="G31" i="22"/>
  <c r="O31" i="22"/>
  <c r="J32" i="22" l="1"/>
  <c r="S32" i="22"/>
  <c r="G32" i="22"/>
  <c r="O32" i="22"/>
  <c r="B31" i="22"/>
  <c r="C32" i="22"/>
  <c r="T33" i="22"/>
  <c r="V33" i="22"/>
  <c r="A34" i="22"/>
  <c r="N33" i="22"/>
  <c r="Q33" i="22"/>
  <c r="A35" i="22"/>
  <c r="I33" i="22"/>
  <c r="L33" i="22"/>
  <c r="A36" i="22"/>
  <c r="D33" i="22"/>
  <c r="F33" i="22"/>
  <c r="R33" i="22"/>
  <c r="M33" i="22"/>
  <c r="U33" i="22"/>
  <c r="E33" i="22"/>
  <c r="P33" i="22"/>
  <c r="K33" i="22"/>
  <c r="W33" i="22"/>
  <c r="H33" i="22"/>
  <c r="G33" i="22" l="1"/>
  <c r="J33" i="22"/>
  <c r="B32" i="22"/>
  <c r="M35" i="22"/>
  <c r="K35" i="22"/>
  <c r="H35" i="22"/>
  <c r="E35" i="22"/>
  <c r="T35" i="22"/>
  <c r="V35" i="22"/>
  <c r="N35" i="22"/>
  <c r="Q35" i="22"/>
  <c r="L35" i="22"/>
  <c r="F35" i="22"/>
  <c r="P35" i="22"/>
  <c r="W35" i="22"/>
  <c r="U35" i="22"/>
  <c r="I35" i="22"/>
  <c r="D35" i="22"/>
  <c r="R35" i="22"/>
  <c r="R34" i="22"/>
  <c r="P34" i="22"/>
  <c r="H34" i="22"/>
  <c r="E34" i="22"/>
  <c r="T34" i="22"/>
  <c r="V34" i="22"/>
  <c r="N34" i="22"/>
  <c r="U34" i="22"/>
  <c r="I34" i="22"/>
  <c r="K34" i="22"/>
  <c r="W34" i="22"/>
  <c r="L34" i="22"/>
  <c r="D34" i="22"/>
  <c r="M34" i="22"/>
  <c r="Q34" i="22"/>
  <c r="F34" i="22"/>
  <c r="C33" i="22"/>
  <c r="Q36" i="22"/>
  <c r="W36" i="22"/>
  <c r="L36" i="22"/>
  <c r="N36" i="22"/>
  <c r="F36" i="22"/>
  <c r="I36" i="22"/>
  <c r="P36" i="22"/>
  <c r="K36" i="22"/>
  <c r="E36" i="22"/>
  <c r="M36" i="22"/>
  <c r="D36" i="22"/>
  <c r="R36" i="22"/>
  <c r="H36" i="22"/>
  <c r="S33" i="22"/>
  <c r="O33" i="22"/>
  <c r="N5" i="22" l="1"/>
  <c r="F5" i="22"/>
  <c r="O34" i="22"/>
  <c r="C34" i="22"/>
  <c r="W5" i="22"/>
  <c r="R5" i="22"/>
  <c r="E5" i="22"/>
  <c r="Q5" i="22"/>
  <c r="G36" i="22"/>
  <c r="H5" i="22"/>
  <c r="J35" i="22"/>
  <c r="C36" i="22"/>
  <c r="D5" i="22"/>
  <c r="L5" i="22"/>
  <c r="S34" i="22"/>
  <c r="M5" i="22"/>
  <c r="C35" i="22"/>
  <c r="G34" i="22"/>
  <c r="V5" i="22"/>
  <c r="J34" i="22"/>
  <c r="U5" i="22"/>
  <c r="S35" i="22"/>
  <c r="T5" i="22"/>
  <c r="O36" i="22"/>
  <c r="P5" i="22"/>
  <c r="J36" i="22"/>
  <c r="K5" i="22"/>
  <c r="B33" i="22"/>
  <c r="I5" i="22"/>
  <c r="O35" i="22"/>
  <c r="G35" i="22"/>
  <c r="O5" i="22" l="1"/>
  <c r="B35" i="22"/>
  <c r="B34" i="22"/>
  <c r="J5" i="22"/>
  <c r="S5" i="22"/>
  <c r="B36" i="22"/>
  <c r="C5" i="22"/>
  <c r="G5" i="22"/>
  <c r="B5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宏司久保</author>
  </authors>
  <commentList>
    <comment ref="L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ドリンクサービスをした人数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3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名刺を渡した件数</t>
        </r>
      </text>
    </comment>
    <comment ref="N3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次回使えるクーポン等を渡した人数</t>
        </r>
      </text>
    </comment>
    <comment ref="O3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紹介トークをした人数</t>
        </r>
      </text>
    </comment>
    <comment ref="P3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チラシを渡した人数</t>
        </r>
      </text>
    </comment>
    <comment ref="C5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税抜き</t>
        </r>
      </text>
    </comment>
  </commentList>
</comments>
</file>

<file path=xl/sharedStrings.xml><?xml version="1.0" encoding="utf-8"?>
<sst xmlns="http://schemas.openxmlformats.org/spreadsheetml/2006/main" count="128" uniqueCount="92">
  <si>
    <t>日付</t>
    <rPh sb="0" eb="2">
      <t>ヒヅケ</t>
    </rPh>
    <phoneticPr fontId="3"/>
  </si>
  <si>
    <t>名刺</t>
    <rPh sb="0" eb="2">
      <t>メイシ</t>
    </rPh>
    <phoneticPr fontId="3"/>
  </si>
  <si>
    <t>10％
UP券</t>
    <rPh sb="6" eb="7">
      <t>ケン</t>
    </rPh>
    <phoneticPr fontId="3"/>
  </si>
  <si>
    <t>チラシ
配布</t>
    <rPh sb="4" eb="6">
      <t>ハイフ</t>
    </rPh>
    <phoneticPr fontId="3"/>
  </si>
  <si>
    <t xml:space="preserve">全ご来店合計 </t>
    <rPh sb="0" eb="1">
      <t>ゼン</t>
    </rPh>
    <rPh sb="2" eb="4">
      <t>ライテン</t>
    </rPh>
    <rPh sb="4" eb="6">
      <t>ゴウケイ</t>
    </rPh>
    <phoneticPr fontId="3"/>
  </si>
  <si>
    <t>リユース</t>
    <phoneticPr fontId="3"/>
  </si>
  <si>
    <t>金券業者</t>
    <rPh sb="0" eb="2">
      <t>キンケン</t>
    </rPh>
    <rPh sb="2" eb="4">
      <t>ギョウシャ</t>
    </rPh>
    <phoneticPr fontId="3"/>
  </si>
  <si>
    <t>買取接客でのルーティン業務</t>
    <rPh sb="0" eb="2">
      <t>カイトリ</t>
    </rPh>
    <rPh sb="2" eb="4">
      <t>セッキャク</t>
    </rPh>
    <rPh sb="11" eb="13">
      <t>ギョウム</t>
    </rPh>
    <phoneticPr fontId="2"/>
  </si>
  <si>
    <t>ヤフオク</t>
    <phoneticPr fontId="3"/>
  </si>
  <si>
    <t>メルカリ</t>
    <phoneticPr fontId="2"/>
  </si>
  <si>
    <t>ネット販売</t>
    <rPh sb="3" eb="5">
      <t>ハンバイ</t>
    </rPh>
    <phoneticPr fontId="2"/>
  </si>
  <si>
    <t>色石バンク</t>
    <rPh sb="0" eb="1">
      <t>イロ</t>
    </rPh>
    <rPh sb="1" eb="2">
      <t>イシ</t>
    </rPh>
    <phoneticPr fontId="2"/>
  </si>
  <si>
    <t>貴金属換金</t>
    <rPh sb="0" eb="3">
      <t>キキンゾク</t>
    </rPh>
    <rPh sb="3" eb="5">
      <t>カンキン</t>
    </rPh>
    <phoneticPr fontId="2"/>
  </si>
  <si>
    <t>サイドエコ
（家電他）</t>
    <rPh sb="7" eb="9">
      <t>カデン</t>
    </rPh>
    <rPh sb="9" eb="10">
      <t>ホカ</t>
    </rPh>
    <phoneticPr fontId="2"/>
  </si>
  <si>
    <t>エスビジョン
（宝石市）</t>
    <rPh sb="8" eb="10">
      <t>ホウセキ</t>
    </rPh>
    <rPh sb="10" eb="11">
      <t>イチ</t>
    </rPh>
    <phoneticPr fontId="2"/>
  </si>
  <si>
    <t>金貨の部屋
（金貨）</t>
    <rPh sb="0" eb="2">
      <t>キンカ</t>
    </rPh>
    <rPh sb="3" eb="5">
      <t>ヘヤ</t>
    </rPh>
    <rPh sb="7" eb="9">
      <t>キンカ</t>
    </rPh>
    <phoneticPr fontId="2"/>
  </si>
  <si>
    <t>エスビジョン
（市場・貿易）</t>
    <rPh sb="8" eb="10">
      <t>イチバ</t>
    </rPh>
    <rPh sb="11" eb="13">
      <t>ボウエキ</t>
    </rPh>
    <phoneticPr fontId="3"/>
  </si>
  <si>
    <t>グローウィン</t>
    <phoneticPr fontId="3"/>
  </si>
  <si>
    <t>業者間販売</t>
    <rPh sb="0" eb="3">
      <t>ギョウシャカン</t>
    </rPh>
    <rPh sb="3" eb="5">
      <t>ハンバイ</t>
    </rPh>
    <phoneticPr fontId="2"/>
  </si>
  <si>
    <t>Amazon</t>
    <phoneticPr fontId="2"/>
  </si>
  <si>
    <t>金券</t>
    <rPh sb="0" eb="2">
      <t>キンケン</t>
    </rPh>
    <phoneticPr fontId="2"/>
  </si>
  <si>
    <t>ブランド</t>
    <phoneticPr fontId="2"/>
  </si>
  <si>
    <t>ブランド以外</t>
    <rPh sb="4" eb="6">
      <t>イガイ</t>
    </rPh>
    <phoneticPr fontId="2"/>
  </si>
  <si>
    <t>店頭販売</t>
    <rPh sb="0" eb="2">
      <t>テントウ</t>
    </rPh>
    <rPh sb="2" eb="4">
      <t>ハンバイ</t>
    </rPh>
    <phoneticPr fontId="2"/>
  </si>
  <si>
    <t>販売先別見込み管理</t>
    <rPh sb="0" eb="2">
      <t>ハンバイ</t>
    </rPh>
    <rPh sb="2" eb="3">
      <t>サキ</t>
    </rPh>
    <rPh sb="3" eb="4">
      <t>ベツ</t>
    </rPh>
    <rPh sb="4" eb="6">
      <t>ミコ</t>
    </rPh>
    <rPh sb="7" eb="9">
      <t>カンリ</t>
    </rPh>
    <phoneticPr fontId="2"/>
  </si>
  <si>
    <t>紹介
トーク</t>
    <rPh sb="0" eb="2">
      <t>ショウカイ</t>
    </rPh>
    <phoneticPr fontId="3"/>
  </si>
  <si>
    <t>貴金属</t>
    <rPh sb="0" eb="3">
      <t>キキンゾク</t>
    </rPh>
    <phoneticPr fontId="3"/>
  </si>
  <si>
    <t>ブランド</t>
    <phoneticPr fontId="3"/>
  </si>
  <si>
    <t>衣料</t>
    <rPh sb="0" eb="2">
      <t>イリョウ</t>
    </rPh>
    <phoneticPr fontId="2"/>
  </si>
  <si>
    <t>酒類</t>
    <rPh sb="0" eb="2">
      <t>シュルイ</t>
    </rPh>
    <phoneticPr fontId="2"/>
  </si>
  <si>
    <t>雑貨</t>
    <rPh sb="0" eb="2">
      <t>ザッカ</t>
    </rPh>
    <phoneticPr fontId="2"/>
  </si>
  <si>
    <t>電化製品</t>
    <rPh sb="0" eb="2">
      <t>デンカ</t>
    </rPh>
    <rPh sb="2" eb="4">
      <t>セイヒン</t>
    </rPh>
    <phoneticPr fontId="2"/>
  </si>
  <si>
    <t>携帯電話</t>
    <rPh sb="0" eb="2">
      <t>ケイタイ</t>
    </rPh>
    <rPh sb="2" eb="4">
      <t>デンワ</t>
    </rPh>
    <phoneticPr fontId="2"/>
  </si>
  <si>
    <t>合計</t>
    <rPh sb="0" eb="2">
      <t>ゴウケイ</t>
    </rPh>
    <phoneticPr fontId="2"/>
  </si>
  <si>
    <t>ヤフオク</t>
    <phoneticPr fontId="2"/>
  </si>
  <si>
    <t>ドリンク</t>
    <phoneticPr fontId="3"/>
  </si>
  <si>
    <t>出品・発送数</t>
    <rPh sb="0" eb="2">
      <t>シュッピン</t>
    </rPh>
    <rPh sb="3" eb="5">
      <t>ハッソウ</t>
    </rPh>
    <rPh sb="5" eb="6">
      <t>スウ</t>
    </rPh>
    <phoneticPr fontId="2"/>
  </si>
  <si>
    <t>発送数</t>
    <rPh sb="0" eb="2">
      <t>ハッソウ</t>
    </rPh>
    <rPh sb="2" eb="3">
      <t>スウシナカズ</t>
    </rPh>
    <phoneticPr fontId="3"/>
  </si>
  <si>
    <t>出品数</t>
    <rPh sb="0" eb="2">
      <t>シュッピン</t>
    </rPh>
    <rPh sb="2" eb="3">
      <t>スウ</t>
    </rPh>
    <phoneticPr fontId="3"/>
  </si>
  <si>
    <t>買取実績</t>
    <rPh sb="0" eb="2">
      <t>カイトリ</t>
    </rPh>
    <rPh sb="2" eb="4">
      <t>ジッセキ</t>
    </rPh>
    <phoneticPr fontId="2"/>
  </si>
  <si>
    <t>日マテ</t>
    <rPh sb="0" eb="1">
      <t>ニチ</t>
    </rPh>
    <phoneticPr fontId="3"/>
  </si>
  <si>
    <t>アプレ</t>
    <phoneticPr fontId="3"/>
  </si>
  <si>
    <t>日報</t>
    <rPh sb="0" eb="2">
      <t>ニッポウ</t>
    </rPh>
    <phoneticPr fontId="2"/>
  </si>
  <si>
    <t>計</t>
    <rPh sb="0" eb="1">
      <t>ケイ</t>
    </rPh>
    <phoneticPr fontId="2"/>
  </si>
  <si>
    <t>落札率(%)</t>
    <rPh sb="0" eb="2">
      <t>ラクサツ</t>
    </rPh>
    <rPh sb="2" eb="3">
      <t>リツ</t>
    </rPh>
    <phoneticPr fontId="2"/>
  </si>
  <si>
    <t>買取成約(件)</t>
    <rPh sb="0" eb="2">
      <t>カイトリ</t>
    </rPh>
    <rPh sb="2" eb="4">
      <t>セイヤク</t>
    </rPh>
    <rPh sb="5" eb="6">
      <t>ケン</t>
    </rPh>
    <phoneticPr fontId="3"/>
  </si>
  <si>
    <t>未成約(件)</t>
    <rPh sb="0" eb="1">
      <t>ミ</t>
    </rPh>
    <rPh sb="1" eb="3">
      <t>セイヤク</t>
    </rPh>
    <rPh sb="4" eb="5">
      <t>ケン</t>
    </rPh>
    <phoneticPr fontId="3"/>
  </si>
  <si>
    <t>成功率(%)</t>
    <rPh sb="0" eb="3">
      <t>セイコウリツ</t>
    </rPh>
    <phoneticPr fontId="3"/>
  </si>
  <si>
    <t>買取金額(円)</t>
    <rPh sb="0" eb="2">
      <t>カイトリ</t>
    </rPh>
    <rPh sb="2" eb="4">
      <t>キンガク</t>
    </rPh>
    <rPh sb="5" eb="6">
      <t>エン</t>
    </rPh>
    <phoneticPr fontId="2"/>
  </si>
  <si>
    <t>ゴールド/リカー
（酒類）</t>
    <rPh sb="10" eb="12">
      <t>シュルイ</t>
    </rPh>
    <phoneticPr fontId="2"/>
  </si>
  <si>
    <t>トミンズ</t>
  </si>
  <si>
    <t>収集ワールド</t>
    <rPh sb="0" eb="2">
      <t>シュウシュウ</t>
    </rPh>
    <phoneticPr fontId="2"/>
  </si>
  <si>
    <t>原価合計
（日計）</t>
    <rPh sb="0" eb="2">
      <t>ゲンカ</t>
    </rPh>
    <rPh sb="2" eb="4">
      <t>ゴウケイ</t>
    </rPh>
    <rPh sb="6" eb="8">
      <t>ニッケイ</t>
    </rPh>
    <phoneticPr fontId="3"/>
  </si>
  <si>
    <t>全体</t>
    <rPh sb="0" eb="2">
      <t>ゼンタイ</t>
    </rPh>
    <phoneticPr fontId="2"/>
  </si>
  <si>
    <t>本社</t>
    <rPh sb="0" eb="2">
      <t>ホンシャ</t>
    </rPh>
    <phoneticPr fontId="2"/>
  </si>
  <si>
    <t>クチコミ</t>
    <phoneticPr fontId="2"/>
  </si>
  <si>
    <t>中島</t>
    <rPh sb="0" eb="2">
      <t>ナカジマ</t>
    </rPh>
    <phoneticPr fontId="2"/>
  </si>
  <si>
    <t>見積数(件)</t>
    <rPh sb="0" eb="3">
      <t>ミツモリスウ</t>
    </rPh>
    <rPh sb="4" eb="5">
      <t>ケン</t>
    </rPh>
    <phoneticPr fontId="3"/>
  </si>
  <si>
    <t>買成約率・不成約率・買取数　データ分析</t>
    <rPh sb="0" eb="1">
      <t>カ</t>
    </rPh>
    <rPh sb="1" eb="3">
      <t>セイヤク</t>
    </rPh>
    <rPh sb="3" eb="4">
      <t>リツ</t>
    </rPh>
    <rPh sb="5" eb="6">
      <t>フ</t>
    </rPh>
    <rPh sb="6" eb="8">
      <t>セイヤク</t>
    </rPh>
    <rPh sb="8" eb="9">
      <t>リツ</t>
    </rPh>
    <rPh sb="10" eb="12">
      <t>カイトリ</t>
    </rPh>
    <rPh sb="12" eb="13">
      <t>スウ</t>
    </rPh>
    <rPh sb="17" eb="19">
      <t>ブンセキ</t>
    </rPh>
    <phoneticPr fontId="2"/>
  </si>
  <si>
    <t>今田</t>
    <rPh sb="0" eb="2">
      <t>イマダ</t>
    </rPh>
    <phoneticPr fontId="2"/>
  </si>
  <si>
    <t>リピーター獲得</t>
    <rPh sb="5" eb="7">
      <t>カクトク</t>
    </rPh>
    <phoneticPr fontId="2"/>
  </si>
  <si>
    <t>中島</t>
    <rPh sb="0" eb="2">
      <t>ナカジマ</t>
    </rPh>
    <phoneticPr fontId="3"/>
  </si>
  <si>
    <t>リサイクルマート松原</t>
    <rPh sb="8" eb="10">
      <t>マツバラ</t>
    </rPh>
    <phoneticPr fontId="3"/>
  </si>
  <si>
    <t>今田</t>
    <rPh sb="0" eb="2">
      <t>イマダ</t>
    </rPh>
    <phoneticPr fontId="3"/>
  </si>
  <si>
    <t>大垣</t>
    <rPh sb="0" eb="2">
      <t>オオガキ</t>
    </rPh>
    <phoneticPr fontId="2"/>
  </si>
  <si>
    <t>久保</t>
    <rPh sb="0" eb="2">
      <t>クボ</t>
    </rPh>
    <phoneticPr fontId="2"/>
  </si>
  <si>
    <t>久保</t>
    <rPh sb="0" eb="2">
      <t>クボ</t>
    </rPh>
    <phoneticPr fontId="2"/>
  </si>
  <si>
    <t>買取客の来店動機</t>
  </si>
  <si>
    <t>10%
UP券
使用</t>
  </si>
  <si>
    <t>計</t>
  </si>
  <si>
    <t>看板</t>
  </si>
  <si>
    <t>従業員</t>
  </si>
  <si>
    <t>ネット</t>
  </si>
  <si>
    <t>紹介</t>
  </si>
  <si>
    <t>新規</t>
  </si>
  <si>
    <t>エコリング</t>
    <phoneticPr fontId="2"/>
  </si>
  <si>
    <t>大吉</t>
    <rPh sb="0" eb="2">
      <t>ダイキチ</t>
    </rPh>
    <phoneticPr fontId="3"/>
  </si>
  <si>
    <t>おたからや　　　　　（松原店、天美店）</t>
    <rPh sb="11" eb="14">
      <t>マツバラテン</t>
    </rPh>
    <rPh sb="15" eb="17">
      <t>アマミ</t>
    </rPh>
    <rPh sb="17" eb="18">
      <t>テン</t>
    </rPh>
    <phoneticPr fontId="3"/>
  </si>
  <si>
    <t>おたからや　　　　　（上田店）</t>
    <rPh sb="11" eb="13">
      <t>ウエダ</t>
    </rPh>
    <rPh sb="13" eb="14">
      <t>テン</t>
    </rPh>
    <phoneticPr fontId="3"/>
  </si>
  <si>
    <t>売るナビ</t>
    <rPh sb="0" eb="1">
      <t>ウ</t>
    </rPh>
    <phoneticPr fontId="3"/>
  </si>
  <si>
    <t>ベストライフ</t>
    <phoneticPr fontId="2"/>
  </si>
  <si>
    <t>タイムレス</t>
    <phoneticPr fontId="2"/>
  </si>
  <si>
    <t>競合店チラシ</t>
    <rPh sb="0" eb="2">
      <t>キョウゴウ</t>
    </rPh>
    <rPh sb="2" eb="3">
      <t>テン</t>
    </rPh>
    <phoneticPr fontId="2"/>
  </si>
  <si>
    <t>チラシ</t>
    <phoneticPr fontId="2"/>
  </si>
  <si>
    <t>リピータ</t>
    <phoneticPr fontId="2"/>
  </si>
  <si>
    <t>チラシ来店内訳</t>
    <rPh sb="3" eb="5">
      <t>ライテン</t>
    </rPh>
    <rPh sb="5" eb="7">
      <t>ウチワケ</t>
    </rPh>
    <phoneticPr fontId="2"/>
  </si>
  <si>
    <t>ホームページ</t>
    <phoneticPr fontId="2"/>
  </si>
  <si>
    <t>Google
マイビジネス</t>
    <phoneticPr fontId="2"/>
  </si>
  <si>
    <t>貴金属価格</t>
    <rPh sb="0" eb="3">
      <t>キキンゾク</t>
    </rPh>
    <rPh sb="3" eb="5">
      <t>カカク</t>
    </rPh>
    <phoneticPr fontId="2"/>
  </si>
  <si>
    <t>ブログ</t>
    <phoneticPr fontId="2"/>
  </si>
  <si>
    <t>WEB広報</t>
    <rPh sb="3" eb="5">
      <t>コウホウ</t>
    </rPh>
    <phoneticPr fontId="2"/>
  </si>
  <si>
    <t>出張回収買取</t>
    <rPh sb="0" eb="2">
      <t>シュッチョウ</t>
    </rPh>
    <rPh sb="2" eb="4">
      <t>カイシュウ</t>
    </rPh>
    <rPh sb="4" eb="6">
      <t>カイトリ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</si>
</sst>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.0"/>
    <numFmt numFmtId="177" formatCode="#,##0;[Red]\-#,##0\ "/>
    <numFmt numFmtId="178" formatCode="[$-411]ge\.m"/>
    <numFmt numFmtId="179" formatCode="mm\.dd;@"/>
    <numFmt numFmtId="180" formatCode="\(0\)"/>
    <numFmt numFmtId="181" formatCode="0_);[Red]\(0\)"/>
    <numFmt numFmtId="182" formatCode="0.0%"/>
  </numFmts>
  <fonts count="22">
    <font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rgb="FFFAAAFC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theme="5" tint="0.39994506668294322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theme="5" tint="0.39994506668294322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theme="5" tint="0.39942625202185128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theme="5" tint="0.39942625202185128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theme="5" tint="0.39942625202185128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5" tint="0.39945677053132728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5" tint="0.39942625202185128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theme="5" tint="0.39994506668294322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364">
    <xf numFmtId="0" fontId="0" fillId="0" borderId="0" xfId="0">
      <alignment vertical="center"/>
    </xf>
    <xf numFmtId="6" fontId="7" fillId="0" borderId="0" xfId="2" applyFont="1" applyFill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Fill="1" applyBorder="1">
      <alignment vertical="center"/>
    </xf>
    <xf numFmtId="177" fontId="7" fillId="0" borderId="44" xfId="2" applyNumberFormat="1" applyFont="1" applyFill="1" applyBorder="1" applyAlignment="1">
      <alignment horizontal="right" vertical="center"/>
    </xf>
    <xf numFmtId="177" fontId="7" fillId="0" borderId="57" xfId="2" applyNumberFormat="1" applyFont="1" applyFill="1" applyBorder="1" applyAlignment="1">
      <alignment horizontal="right" vertical="center"/>
    </xf>
    <xf numFmtId="177" fontId="13" fillId="0" borderId="44" xfId="2" applyNumberFormat="1" applyFont="1" applyFill="1" applyBorder="1" applyAlignment="1">
      <alignment horizontal="right" vertical="center"/>
    </xf>
    <xf numFmtId="177" fontId="13" fillId="0" borderId="57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37" fontId="7" fillId="0" borderId="49" xfId="0" applyNumberFormat="1" applyFont="1" applyBorder="1">
      <alignment vertical="center"/>
    </xf>
    <xf numFmtId="37" fontId="7" fillId="0" borderId="62" xfId="0" applyNumberFormat="1" applyFont="1" applyBorder="1">
      <alignment vertical="center"/>
    </xf>
    <xf numFmtId="37" fontId="7" fillId="0" borderId="44" xfId="0" applyNumberFormat="1" applyFont="1" applyBorder="1">
      <alignment vertical="center"/>
    </xf>
    <xf numFmtId="37" fontId="7" fillId="0" borderId="57" xfId="0" applyNumberFormat="1" applyFont="1" applyBorder="1">
      <alignment vertical="center"/>
    </xf>
    <xf numFmtId="37" fontId="0" fillId="0" borderId="44" xfId="0" applyNumberFormat="1" applyBorder="1">
      <alignment vertical="center"/>
    </xf>
    <xf numFmtId="37" fontId="7" fillId="0" borderId="59" xfId="0" applyNumberFormat="1" applyFont="1" applyBorder="1">
      <alignment vertical="center"/>
    </xf>
    <xf numFmtId="37" fontId="7" fillId="0" borderId="60" xfId="0" applyNumberFormat="1" applyFont="1" applyBorder="1">
      <alignment vertical="center"/>
    </xf>
    <xf numFmtId="37" fontId="7" fillId="0" borderId="53" xfId="0" applyNumberFormat="1" applyFont="1" applyBorder="1">
      <alignment vertical="center"/>
    </xf>
    <xf numFmtId="37" fontId="7" fillId="0" borderId="48" xfId="0" applyNumberFormat="1" applyFont="1" applyBorder="1">
      <alignment vertical="center"/>
    </xf>
    <xf numFmtId="37" fontId="7" fillId="0" borderId="79" xfId="0" applyNumberFormat="1" applyFont="1" applyBorder="1">
      <alignment vertical="center"/>
    </xf>
    <xf numFmtId="37" fontId="7" fillId="0" borderId="51" xfId="0" applyNumberFormat="1" applyFont="1" applyBorder="1">
      <alignment vertical="center"/>
    </xf>
    <xf numFmtId="37" fontId="7" fillId="0" borderId="46" xfId="0" applyNumberFormat="1" applyFont="1" applyBorder="1">
      <alignment vertical="center"/>
    </xf>
    <xf numFmtId="37" fontId="7" fillId="0" borderId="83" xfId="0" applyNumberFormat="1" applyFont="1" applyBorder="1">
      <alignment vertical="center"/>
    </xf>
    <xf numFmtId="37" fontId="7" fillId="0" borderId="52" xfId="0" applyNumberFormat="1" applyFont="1" applyBorder="1">
      <alignment vertical="center"/>
    </xf>
    <xf numFmtId="37" fontId="7" fillId="0" borderId="47" xfId="0" applyNumberFormat="1" applyFont="1" applyBorder="1">
      <alignment vertical="center"/>
    </xf>
    <xf numFmtId="37" fontId="7" fillId="0" borderId="77" xfId="0" applyNumberFormat="1" applyFont="1" applyBorder="1">
      <alignment vertical="center"/>
    </xf>
    <xf numFmtId="37" fontId="7" fillId="0" borderId="85" xfId="0" applyNumberFormat="1" applyFont="1" applyBorder="1">
      <alignment vertical="center"/>
    </xf>
    <xf numFmtId="37" fontId="7" fillId="0" borderId="69" xfId="0" applyNumberFormat="1" applyFont="1" applyBorder="1">
      <alignment vertical="center"/>
    </xf>
    <xf numFmtId="37" fontId="7" fillId="0" borderId="74" xfId="0" applyNumberFormat="1" applyFont="1" applyBorder="1">
      <alignment vertical="center"/>
    </xf>
    <xf numFmtId="37" fontId="7" fillId="10" borderId="29" xfId="2" applyNumberFormat="1" applyFont="1" applyFill="1" applyBorder="1" applyAlignment="1">
      <alignment vertical="center"/>
    </xf>
    <xf numFmtId="37" fontId="7" fillId="10" borderId="23" xfId="2" applyNumberFormat="1" applyFont="1" applyFill="1" applyBorder="1" applyAlignment="1">
      <alignment vertical="center"/>
    </xf>
    <xf numFmtId="37" fontId="7" fillId="10" borderId="72" xfId="2" applyNumberFormat="1" applyFont="1" applyFill="1" applyBorder="1" applyAlignment="1">
      <alignment vertical="center"/>
    </xf>
    <xf numFmtId="37" fontId="7" fillId="4" borderId="29" xfId="0" applyNumberFormat="1" applyFont="1" applyFill="1" applyBorder="1">
      <alignment vertical="center"/>
    </xf>
    <xf numFmtId="37" fontId="7" fillId="4" borderId="23" xfId="0" applyNumberFormat="1" applyFont="1" applyFill="1" applyBorder="1">
      <alignment vertical="center"/>
    </xf>
    <xf numFmtId="37" fontId="7" fillId="4" borderId="72" xfId="0" applyNumberFormat="1" applyFont="1" applyFill="1" applyBorder="1">
      <alignment vertical="center"/>
    </xf>
    <xf numFmtId="37" fontId="10" fillId="10" borderId="95" xfId="0" applyNumberFormat="1" applyFont="1" applyFill="1" applyBorder="1">
      <alignment vertical="center"/>
    </xf>
    <xf numFmtId="37" fontId="10" fillId="4" borderId="95" xfId="0" applyNumberFormat="1" applyFont="1" applyFill="1" applyBorder="1">
      <alignment vertical="center"/>
    </xf>
    <xf numFmtId="0" fontId="7" fillId="11" borderId="79" xfId="0" applyFont="1" applyFill="1" applyBorder="1" applyAlignment="1">
      <alignment horizontal="center" vertical="center"/>
    </xf>
    <xf numFmtId="0" fontId="7" fillId="11" borderId="83" xfId="0" applyFont="1" applyFill="1" applyBorder="1" applyAlignment="1">
      <alignment horizontal="center" vertical="center"/>
    </xf>
    <xf numFmtId="37" fontId="10" fillId="11" borderId="98" xfId="0" applyNumberFormat="1" applyFont="1" applyFill="1" applyBorder="1">
      <alignment vertical="center"/>
    </xf>
    <xf numFmtId="37" fontId="7" fillId="11" borderId="50" xfId="0" applyNumberFormat="1" applyFont="1" applyFill="1" applyBorder="1">
      <alignment vertical="center"/>
    </xf>
    <xf numFmtId="37" fontId="7" fillId="11" borderId="45" xfId="0" applyNumberFormat="1" applyFont="1" applyFill="1" applyBorder="1">
      <alignment vertical="center"/>
    </xf>
    <xf numFmtId="37" fontId="7" fillId="11" borderId="82" xfId="0" applyNumberFormat="1" applyFont="1" applyFill="1" applyBorder="1">
      <alignment vertical="center"/>
    </xf>
    <xf numFmtId="0" fontId="18" fillId="11" borderId="98" xfId="0" applyFont="1" applyFill="1" applyBorder="1" applyAlignment="1">
      <alignment horizontal="center" vertical="center"/>
    </xf>
    <xf numFmtId="0" fontId="15" fillId="11" borderId="59" xfId="0" applyFont="1" applyFill="1" applyBorder="1" applyAlignment="1">
      <alignment horizontal="center" vertical="center" wrapText="1"/>
    </xf>
    <xf numFmtId="0" fontId="15" fillId="11" borderId="59" xfId="0" applyFont="1" applyFill="1" applyBorder="1" applyAlignment="1">
      <alignment horizontal="center" vertical="center"/>
    </xf>
    <xf numFmtId="0" fontId="15" fillId="11" borderId="83" xfId="0" applyFont="1" applyFill="1" applyBorder="1" applyAlignment="1">
      <alignment horizontal="center" vertical="center" wrapText="1"/>
    </xf>
    <xf numFmtId="37" fontId="10" fillId="10" borderId="97" xfId="0" applyNumberFormat="1" applyFont="1" applyFill="1" applyBorder="1">
      <alignment vertical="center"/>
    </xf>
    <xf numFmtId="37" fontId="10" fillId="10" borderId="91" xfId="0" applyNumberFormat="1" applyFont="1" applyFill="1" applyBorder="1">
      <alignment vertical="center"/>
    </xf>
    <xf numFmtId="37" fontId="10" fillId="10" borderId="93" xfId="0" applyNumberFormat="1" applyFont="1" applyFill="1" applyBorder="1">
      <alignment vertical="center"/>
    </xf>
    <xf numFmtId="37" fontId="10" fillId="11" borderId="97" xfId="0" applyNumberFormat="1" applyFont="1" applyFill="1" applyBorder="1">
      <alignment vertical="center"/>
    </xf>
    <xf numFmtId="37" fontId="10" fillId="11" borderId="99" xfId="0" applyNumberFormat="1" applyFont="1" applyFill="1" applyBorder="1">
      <alignment vertical="center"/>
    </xf>
    <xf numFmtId="37" fontId="10" fillId="11" borderId="91" xfId="0" applyNumberFormat="1" applyFont="1" applyFill="1" applyBorder="1">
      <alignment vertical="center"/>
    </xf>
    <xf numFmtId="37" fontId="10" fillId="11" borderId="96" xfId="0" applyNumberFormat="1" applyFont="1" applyFill="1" applyBorder="1">
      <alignment vertical="center"/>
    </xf>
    <xf numFmtId="37" fontId="10" fillId="4" borderId="91" xfId="0" applyNumberFormat="1" applyFont="1" applyFill="1" applyBorder="1">
      <alignment vertical="center"/>
    </xf>
    <xf numFmtId="37" fontId="10" fillId="4" borderId="93" xfId="0" applyNumberFormat="1" applyFont="1" applyFill="1" applyBorder="1">
      <alignment vertical="center"/>
    </xf>
    <xf numFmtId="37" fontId="10" fillId="5" borderId="13" xfId="0" applyNumberFormat="1" applyFont="1" applyFill="1" applyBorder="1">
      <alignment vertical="center"/>
    </xf>
    <xf numFmtId="179" fontId="7" fillId="0" borderId="30" xfId="0" applyNumberFormat="1" applyFont="1" applyBorder="1" applyAlignment="1">
      <alignment horizontal="center" vertical="center"/>
    </xf>
    <xf numFmtId="179" fontId="7" fillId="0" borderId="28" xfId="0" applyNumberFormat="1" applyFont="1" applyBorder="1" applyAlignment="1">
      <alignment horizontal="center" vertical="center"/>
    </xf>
    <xf numFmtId="179" fontId="7" fillId="0" borderId="71" xfId="0" applyNumberFormat="1" applyFont="1" applyBorder="1" applyAlignment="1">
      <alignment horizontal="center" vertical="center"/>
    </xf>
    <xf numFmtId="37" fontId="10" fillId="12" borderId="14" xfId="0" applyNumberFormat="1" applyFont="1" applyFill="1" applyBorder="1">
      <alignment vertical="center"/>
    </xf>
    <xf numFmtId="37" fontId="7" fillId="12" borderId="101" xfId="2" applyNumberFormat="1" applyFont="1" applyFill="1" applyBorder="1" applyAlignment="1">
      <alignment vertical="center"/>
    </xf>
    <xf numFmtId="37" fontId="7" fillId="12" borderId="68" xfId="2" applyNumberFormat="1" applyFont="1" applyFill="1" applyBorder="1" applyAlignment="1">
      <alignment vertical="center"/>
    </xf>
    <xf numFmtId="37" fontId="7" fillId="12" borderId="73" xfId="2" applyNumberFormat="1" applyFont="1" applyFill="1" applyBorder="1" applyAlignment="1">
      <alignment vertical="center"/>
    </xf>
    <xf numFmtId="178" fontId="19" fillId="0" borderId="0" xfId="0" applyNumberFormat="1" applyFont="1" applyAlignment="1">
      <alignment horizontal="center" vertical="center"/>
    </xf>
    <xf numFmtId="0" fontId="18" fillId="11" borderId="91" xfId="0" applyFont="1" applyFill="1" applyBorder="1" applyAlignment="1">
      <alignment horizontal="center" vertical="center"/>
    </xf>
    <xf numFmtId="0" fontId="0" fillId="11" borderId="93" xfId="0" applyFill="1" applyBorder="1" applyAlignment="1">
      <alignment horizontal="center" vertical="center"/>
    </xf>
    <xf numFmtId="37" fontId="10" fillId="11" borderId="93" xfId="0" applyNumberFormat="1" applyFont="1" applyFill="1" applyBorder="1">
      <alignment vertical="center"/>
    </xf>
    <xf numFmtId="0" fontId="18" fillId="11" borderId="25" xfId="0" applyFont="1" applyFill="1" applyBorder="1" applyAlignment="1">
      <alignment horizontal="centerContinuous" vertical="center"/>
    </xf>
    <xf numFmtId="0" fontId="18" fillId="11" borderId="26" xfId="0" applyFont="1" applyFill="1" applyBorder="1" applyAlignment="1">
      <alignment horizontal="centerContinuous" vertical="center"/>
    </xf>
    <xf numFmtId="0" fontId="18" fillId="11" borderId="31" xfId="0" applyFont="1" applyFill="1" applyBorder="1" applyAlignment="1">
      <alignment horizontal="centerContinuous" vertical="center"/>
    </xf>
    <xf numFmtId="0" fontId="0" fillId="11" borderId="26" xfId="0" applyFill="1" applyBorder="1" applyAlignment="1">
      <alignment horizontal="centerContinuous" vertical="center"/>
    </xf>
    <xf numFmtId="0" fontId="18" fillId="11" borderId="54" xfId="0" applyFont="1" applyFill="1" applyBorder="1" applyAlignment="1">
      <alignment horizontal="centerContinuous" vertical="center"/>
    </xf>
    <xf numFmtId="0" fontId="7" fillId="11" borderId="105" xfId="0" applyFont="1" applyFill="1" applyBorder="1" applyAlignment="1">
      <alignment horizontal="centerContinuous" vertical="center" wrapText="1"/>
    </xf>
    <xf numFmtId="0" fontId="7" fillId="0" borderId="106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179" fontId="7" fillId="0" borderId="18" xfId="0" applyNumberFormat="1" applyFont="1" applyBorder="1" applyAlignment="1">
      <alignment horizontal="center" vertical="center"/>
    </xf>
    <xf numFmtId="179" fontId="7" fillId="0" borderId="43" xfId="0" applyNumberFormat="1" applyFont="1" applyBorder="1" applyAlignment="1">
      <alignment horizontal="center" vertical="center"/>
    </xf>
    <xf numFmtId="179" fontId="7" fillId="0" borderId="70" xfId="0" applyNumberFormat="1" applyFont="1" applyBorder="1" applyAlignment="1">
      <alignment horizontal="center" vertical="center"/>
    </xf>
    <xf numFmtId="179" fontId="7" fillId="0" borderId="103" xfId="0" applyNumberFormat="1" applyFont="1" applyBorder="1" applyAlignment="1">
      <alignment horizontal="center" vertical="center"/>
    </xf>
    <xf numFmtId="177" fontId="7" fillId="0" borderId="65" xfId="2" applyNumberFormat="1" applyFont="1" applyFill="1" applyBorder="1" applyAlignment="1">
      <alignment horizontal="right" vertical="center"/>
    </xf>
    <xf numFmtId="177" fontId="7" fillId="0" borderId="66" xfId="2" applyNumberFormat="1" applyFont="1" applyFill="1" applyBorder="1" applyAlignment="1">
      <alignment horizontal="right" vertical="center"/>
    </xf>
    <xf numFmtId="0" fontId="13" fillId="0" borderId="5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177" fontId="7" fillId="0" borderId="59" xfId="2" applyNumberFormat="1" applyFont="1" applyFill="1" applyBorder="1" applyAlignment="1">
      <alignment horizontal="right" vertical="center"/>
    </xf>
    <xf numFmtId="177" fontId="7" fillId="0" borderId="60" xfId="2" applyNumberFormat="1" applyFont="1" applyFill="1" applyBorder="1" applyAlignment="1">
      <alignment horizontal="right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177" fontId="9" fillId="3" borderId="91" xfId="2" applyNumberFormat="1" applyFont="1" applyFill="1" applyBorder="1" applyAlignment="1">
      <alignment horizontal="right" vertical="center"/>
    </xf>
    <xf numFmtId="177" fontId="9" fillId="3" borderId="93" xfId="2" applyNumberFormat="1" applyFont="1" applyFill="1" applyBorder="1" applyAlignment="1">
      <alignment horizontal="right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7" borderId="91" xfId="0" applyFont="1" applyFill="1" applyBorder="1" applyAlignment="1">
      <alignment horizontal="center" vertical="center"/>
    </xf>
    <xf numFmtId="0" fontId="9" fillId="7" borderId="96" xfId="0" applyFont="1" applyFill="1" applyBorder="1" applyAlignment="1">
      <alignment horizontal="center" vertical="center"/>
    </xf>
    <xf numFmtId="0" fontId="9" fillId="7" borderId="98" xfId="0" applyFont="1" applyFill="1" applyBorder="1" applyAlignment="1">
      <alignment horizontal="center" vertical="center"/>
    </xf>
    <xf numFmtId="0" fontId="9" fillId="7" borderId="99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9" fontId="21" fillId="7" borderId="42" xfId="3" applyFont="1" applyFill="1" applyBorder="1" applyAlignment="1">
      <alignment horizontal="center" vertical="center" wrapText="1"/>
    </xf>
    <xf numFmtId="9" fontId="21" fillId="7" borderId="41" xfId="3" applyFont="1" applyFill="1" applyBorder="1" applyAlignment="1">
      <alignment horizontal="center" vertical="center" wrapText="1"/>
    </xf>
    <xf numFmtId="176" fontId="21" fillId="7" borderId="98" xfId="3" applyNumberFormat="1" applyFont="1" applyFill="1" applyBorder="1" applyAlignment="1">
      <alignment horizontal="center" vertical="center"/>
    </xf>
    <xf numFmtId="176" fontId="21" fillId="7" borderId="91" xfId="3" applyNumberFormat="1" applyFont="1" applyFill="1" applyBorder="1" applyAlignment="1">
      <alignment horizontal="center" vertical="center"/>
    </xf>
    <xf numFmtId="176" fontId="21" fillId="7" borderId="93" xfId="3" applyNumberFormat="1" applyFont="1" applyFill="1" applyBorder="1" applyAlignment="1">
      <alignment horizontal="center" vertical="center"/>
    </xf>
    <xf numFmtId="0" fontId="9" fillId="9" borderId="95" xfId="0" applyFont="1" applyFill="1" applyBorder="1" applyAlignment="1">
      <alignment horizontal="center" vertical="center"/>
    </xf>
    <xf numFmtId="0" fontId="9" fillId="9" borderId="91" xfId="0" applyFont="1" applyFill="1" applyBorder="1" applyAlignment="1">
      <alignment horizontal="center" vertical="center"/>
    </xf>
    <xf numFmtId="0" fontId="9" fillId="9" borderId="96" xfId="0" applyFont="1" applyFill="1" applyBorder="1" applyAlignment="1">
      <alignment horizontal="center" vertical="center"/>
    </xf>
    <xf numFmtId="0" fontId="9" fillId="8" borderId="91" xfId="0" applyFont="1" applyFill="1" applyBorder="1" applyAlignment="1">
      <alignment horizontal="center" vertical="center"/>
    </xf>
    <xf numFmtId="0" fontId="9" fillId="8" borderId="97" xfId="0" applyFont="1" applyFill="1" applyBorder="1" applyAlignment="1">
      <alignment horizontal="center" vertical="center"/>
    </xf>
    <xf numFmtId="0" fontId="9" fillId="8" borderId="87" xfId="0" applyFont="1" applyFill="1" applyBorder="1" applyAlignment="1">
      <alignment horizontal="center" vertical="center"/>
    </xf>
    <xf numFmtId="0" fontId="7" fillId="8" borderId="63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9" fontId="21" fillId="7" borderId="88" xfId="3" applyFont="1" applyFill="1" applyBorder="1" applyAlignment="1">
      <alignment horizontal="center" vertical="center" shrinkToFit="1"/>
    </xf>
    <xf numFmtId="177" fontId="9" fillId="3" borderId="97" xfId="2" applyNumberFormat="1" applyFont="1" applyFill="1" applyBorder="1" applyAlignment="1">
      <alignment horizontal="right" vertical="center"/>
    </xf>
    <xf numFmtId="177" fontId="7" fillId="0" borderId="78" xfId="2" applyNumberFormat="1" applyFont="1" applyFill="1" applyBorder="1" applyAlignment="1">
      <alignment horizontal="right" vertical="center"/>
    </xf>
    <xf numFmtId="177" fontId="7" fillId="0" borderId="48" xfId="2" applyNumberFormat="1" applyFont="1" applyFill="1" applyBorder="1" applyAlignment="1">
      <alignment horizontal="right" vertical="center"/>
    </xf>
    <xf numFmtId="177" fontId="13" fillId="0" borderId="48" xfId="2" applyNumberFormat="1" applyFont="1" applyFill="1" applyBorder="1" applyAlignment="1">
      <alignment horizontal="right" vertical="center"/>
    </xf>
    <xf numFmtId="177" fontId="7" fillId="0" borderId="79" xfId="2" applyNumberFormat="1" applyFont="1" applyFill="1" applyBorder="1" applyAlignment="1">
      <alignment horizontal="right" vertical="center"/>
    </xf>
    <xf numFmtId="177" fontId="9" fillId="3" borderId="95" xfId="2" applyNumberFormat="1" applyFont="1" applyFill="1" applyBorder="1" applyAlignment="1">
      <alignment horizontal="right" vertical="center"/>
    </xf>
    <xf numFmtId="177" fontId="7" fillId="3" borderId="23" xfId="0" applyNumberFormat="1" applyFont="1" applyFill="1" applyBorder="1" applyAlignment="1">
      <alignment horizontal="right" vertical="center"/>
    </xf>
    <xf numFmtId="177" fontId="7" fillId="3" borderId="72" xfId="0" applyNumberFormat="1" applyFont="1" applyFill="1" applyBorder="1" applyAlignment="1">
      <alignment horizontal="right" vertical="center"/>
    </xf>
    <xf numFmtId="176" fontId="21" fillId="7" borderId="80" xfId="3" applyNumberFormat="1" applyFont="1" applyFill="1" applyBorder="1" applyAlignment="1">
      <alignment horizontal="center" vertical="center" shrinkToFit="1"/>
    </xf>
    <xf numFmtId="176" fontId="21" fillId="7" borderId="65" xfId="3" applyNumberFormat="1" applyFont="1" applyFill="1" applyBorder="1" applyAlignment="1">
      <alignment horizontal="center" vertical="center" shrinkToFit="1"/>
    </xf>
    <xf numFmtId="176" fontId="21" fillId="7" borderId="66" xfId="3" applyNumberFormat="1" applyFont="1" applyFill="1" applyBorder="1" applyAlignment="1">
      <alignment horizontal="center" vertical="center" shrinkToFit="1"/>
    </xf>
    <xf numFmtId="176" fontId="21" fillId="7" borderId="45" xfId="3" applyNumberFormat="1" applyFont="1" applyFill="1" applyBorder="1" applyAlignment="1">
      <alignment horizontal="center" vertical="center" shrinkToFit="1"/>
    </xf>
    <xf numFmtId="176" fontId="21" fillId="7" borderId="44" xfId="3" applyNumberFormat="1" applyFont="1" applyFill="1" applyBorder="1" applyAlignment="1">
      <alignment horizontal="center" vertical="center" shrinkToFit="1"/>
    </xf>
    <xf numFmtId="176" fontId="21" fillId="7" borderId="57" xfId="3" applyNumberFormat="1" applyFont="1" applyFill="1" applyBorder="1" applyAlignment="1">
      <alignment horizontal="center" vertical="center" shrinkToFit="1"/>
    </xf>
    <xf numFmtId="176" fontId="21" fillId="7" borderId="82" xfId="3" applyNumberFormat="1" applyFont="1" applyFill="1" applyBorder="1" applyAlignment="1">
      <alignment horizontal="center" vertical="center" shrinkToFit="1"/>
    </xf>
    <xf numFmtId="176" fontId="21" fillId="7" borderId="59" xfId="3" applyNumberFormat="1" applyFont="1" applyFill="1" applyBorder="1" applyAlignment="1">
      <alignment horizontal="center" vertical="center" shrinkToFit="1"/>
    </xf>
    <xf numFmtId="176" fontId="21" fillId="7" borderId="60" xfId="3" applyNumberFormat="1" applyFont="1" applyFill="1" applyBorder="1" applyAlignment="1">
      <alignment horizontal="center" vertical="center" shrinkToFit="1"/>
    </xf>
    <xf numFmtId="0" fontId="9" fillId="8" borderId="99" xfId="0" applyFont="1" applyFill="1" applyBorder="1" applyAlignment="1">
      <alignment horizontal="center" vertical="center"/>
    </xf>
    <xf numFmtId="9" fontId="7" fillId="8" borderId="11" xfId="3" applyFont="1" applyFill="1" applyBorder="1" applyAlignment="1">
      <alignment horizontal="center" vertical="center"/>
    </xf>
    <xf numFmtId="9" fontId="0" fillId="8" borderId="34" xfId="3" applyFont="1" applyFill="1" applyBorder="1" applyAlignment="1">
      <alignment horizontal="center" vertical="center"/>
    </xf>
    <xf numFmtId="9" fontId="7" fillId="8" borderId="1" xfId="3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12" fillId="0" borderId="0" xfId="0" applyFont="1">
      <alignment vertical="center"/>
    </xf>
    <xf numFmtId="38" fontId="7" fillId="8" borderId="67" xfId="1" applyFont="1" applyFill="1" applyBorder="1" applyAlignment="1">
      <alignment horizontal="center" vertical="center"/>
    </xf>
    <xf numFmtId="38" fontId="7" fillId="8" borderId="23" xfId="1" applyFont="1" applyFill="1" applyBorder="1" applyAlignment="1">
      <alignment horizontal="center" vertical="center"/>
    </xf>
    <xf numFmtId="179" fontId="7" fillId="0" borderId="63" xfId="0" applyNumberFormat="1" applyFont="1" applyBorder="1" applyAlignment="1">
      <alignment horizontal="center" vertical="center"/>
    </xf>
    <xf numFmtId="179" fontId="7" fillId="0" borderId="102" xfId="0" applyNumberFormat="1" applyFont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0" fontId="8" fillId="2" borderId="116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1" fontId="7" fillId="0" borderId="102" xfId="3" applyNumberFormat="1" applyFont="1" applyFill="1" applyBorder="1" applyAlignment="1">
      <alignment horizontal="center" vertical="center" shrinkToFit="1"/>
    </xf>
    <xf numFmtId="1" fontId="7" fillId="0" borderId="43" xfId="3" applyNumberFormat="1" applyFont="1" applyFill="1" applyBorder="1" applyAlignment="1">
      <alignment horizontal="center" vertical="center" shrinkToFit="1"/>
    </xf>
    <xf numFmtId="0" fontId="9" fillId="13" borderId="91" xfId="0" applyFont="1" applyFill="1" applyBorder="1" applyAlignment="1">
      <alignment horizontal="center" vertical="center"/>
    </xf>
    <xf numFmtId="0" fontId="7" fillId="13" borderId="75" xfId="0" applyFont="1" applyFill="1" applyBorder="1" applyAlignment="1">
      <alignment horizontal="center" vertical="center" shrinkToFit="1"/>
    </xf>
    <xf numFmtId="0" fontId="9" fillId="13" borderId="90" xfId="0" applyFont="1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 shrinkToFit="1"/>
    </xf>
    <xf numFmtId="0" fontId="0" fillId="8" borderId="32" xfId="0" applyFill="1" applyBorder="1" applyAlignment="1">
      <alignment horizontal="center" vertical="center" shrinkToFit="1"/>
    </xf>
    <xf numFmtId="0" fontId="0" fillId="8" borderId="33" xfId="0" applyFill="1" applyBorder="1" applyAlignment="1">
      <alignment horizontal="center" vertical="center" shrinkToFit="1"/>
    </xf>
    <xf numFmtId="9" fontId="0" fillId="13" borderId="35" xfId="3" applyFont="1" applyFill="1" applyBorder="1" applyAlignment="1">
      <alignment horizontal="center" vertical="center"/>
    </xf>
    <xf numFmtId="0" fontId="9" fillId="13" borderId="96" xfId="0" applyFont="1" applyFill="1" applyBorder="1" applyAlignment="1">
      <alignment horizontal="center" vertical="center"/>
    </xf>
    <xf numFmtId="38" fontId="9" fillId="8" borderId="95" xfId="1" applyFont="1" applyFill="1" applyBorder="1" applyAlignment="1">
      <alignment horizontal="center" vertical="center"/>
    </xf>
    <xf numFmtId="176" fontId="21" fillId="14" borderId="87" xfId="0" applyNumberFormat="1" applyFont="1" applyFill="1" applyBorder="1" applyAlignment="1">
      <alignment horizontal="center" vertical="center"/>
    </xf>
    <xf numFmtId="176" fontId="21" fillId="14" borderId="111" xfId="0" applyNumberFormat="1" applyFont="1" applyFill="1" applyBorder="1" applyAlignment="1">
      <alignment horizontal="center" vertical="center"/>
    </xf>
    <xf numFmtId="0" fontId="0" fillId="14" borderId="37" xfId="0" applyFill="1" applyBorder="1" applyAlignment="1">
      <alignment horizontal="center" vertical="center" shrinkToFit="1"/>
    </xf>
    <xf numFmtId="0" fontId="0" fillId="14" borderId="36" xfId="0" applyFill="1" applyBorder="1" applyAlignment="1">
      <alignment horizontal="center" vertical="center" shrinkToFit="1"/>
    </xf>
    <xf numFmtId="9" fontId="0" fillId="14" borderId="84" xfId="3" applyFont="1" applyFill="1" applyBorder="1" applyAlignment="1">
      <alignment horizontal="center" vertical="center"/>
    </xf>
    <xf numFmtId="9" fontId="21" fillId="14" borderId="11" xfId="3" applyFont="1" applyFill="1" applyBorder="1" applyAlignment="1">
      <alignment horizontal="center" vertical="center"/>
    </xf>
    <xf numFmtId="176" fontId="21" fillId="14" borderId="63" xfId="0" applyNumberFormat="1" applyFont="1" applyFill="1" applyBorder="1" applyAlignment="1">
      <alignment horizontal="center" vertical="center"/>
    </xf>
    <xf numFmtId="176" fontId="21" fillId="14" borderId="112" xfId="0" applyNumberFormat="1" applyFont="1" applyFill="1" applyBorder="1" applyAlignment="1">
      <alignment horizontal="center" vertical="center"/>
    </xf>
    <xf numFmtId="176" fontId="21" fillId="14" borderId="18" xfId="0" applyNumberFormat="1" applyFont="1" applyFill="1" applyBorder="1" applyAlignment="1">
      <alignment horizontal="center" vertical="center"/>
    </xf>
    <xf numFmtId="176" fontId="21" fillId="14" borderId="113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7" fillId="8" borderId="77" xfId="0" applyFont="1" applyFill="1" applyBorder="1" applyAlignment="1">
      <alignment horizontal="center" vertical="center"/>
    </xf>
    <xf numFmtId="38" fontId="7" fillId="8" borderId="72" xfId="1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176" fontId="21" fillId="14" borderId="119" xfId="0" applyNumberFormat="1" applyFont="1" applyFill="1" applyBorder="1" applyAlignment="1">
      <alignment horizontal="center" vertical="center"/>
    </xf>
    <xf numFmtId="176" fontId="21" fillId="14" borderId="120" xfId="0" applyNumberFormat="1" applyFont="1" applyFill="1" applyBorder="1" applyAlignment="1">
      <alignment horizontal="center" vertical="center"/>
    </xf>
    <xf numFmtId="176" fontId="21" fillId="14" borderId="70" xfId="0" applyNumberFormat="1" applyFont="1" applyFill="1" applyBorder="1" applyAlignment="1">
      <alignment horizontal="center" vertical="center"/>
    </xf>
    <xf numFmtId="176" fontId="21" fillId="14" borderId="114" xfId="0" applyNumberFormat="1" applyFont="1" applyFill="1" applyBorder="1" applyAlignment="1">
      <alignment horizontal="center" vertical="center"/>
    </xf>
    <xf numFmtId="0" fontId="9" fillId="9" borderId="122" xfId="0" applyFont="1" applyFill="1" applyBorder="1" applyAlignment="1">
      <alignment horizontal="center" vertical="center"/>
    </xf>
    <xf numFmtId="0" fontId="9" fillId="15" borderId="98" xfId="0" applyFont="1" applyFill="1" applyBorder="1" applyAlignment="1">
      <alignment horizontal="center" vertical="center"/>
    </xf>
    <xf numFmtId="0" fontId="9" fillId="15" borderId="10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15" borderId="80" xfId="0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17" borderId="45" xfId="0" applyFill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15" borderId="45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15" borderId="82" xfId="0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182" fontId="0" fillId="0" borderId="0" xfId="2" applyNumberFormat="1" applyFont="1" applyFill="1" applyAlignment="1">
      <alignment horizontal="center" vertical="center"/>
    </xf>
    <xf numFmtId="0" fontId="9" fillId="16" borderId="130" xfId="0" applyFont="1" applyFill="1" applyBorder="1" applyAlignment="1">
      <alignment horizontal="center" vertical="center"/>
    </xf>
    <xf numFmtId="177" fontId="0" fillId="0" borderId="76" xfId="2" applyNumberFormat="1" applyFont="1" applyFill="1" applyBorder="1" applyAlignment="1">
      <alignment horizontal="right" vertical="center"/>
    </xf>
    <xf numFmtId="177" fontId="0" fillId="0" borderId="43" xfId="2" applyNumberFormat="1" applyFont="1" applyFill="1" applyBorder="1" applyAlignment="1">
      <alignment horizontal="right" vertical="center"/>
    </xf>
    <xf numFmtId="177" fontId="0" fillId="0" borderId="47" xfId="2" applyNumberFormat="1" applyFont="1" applyFill="1" applyBorder="1" applyAlignment="1">
      <alignment horizontal="right" vertical="center"/>
    </xf>
    <xf numFmtId="0" fontId="7" fillId="0" borderId="52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13" fillId="0" borderId="43" xfId="2" applyNumberFormat="1" applyFont="1" applyFill="1" applyBorder="1" applyAlignment="1">
      <alignment horizontal="right" vertical="center"/>
    </xf>
    <xf numFmtId="177" fontId="0" fillId="0" borderId="103" xfId="2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9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/>
    </xf>
    <xf numFmtId="0" fontId="9" fillId="2" borderId="116" xfId="0" applyFont="1" applyFill="1" applyBorder="1" applyAlignment="1">
      <alignment horizontal="center" vertical="center"/>
    </xf>
    <xf numFmtId="0" fontId="8" fillId="2" borderId="132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9" fillId="7" borderId="9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 shrinkToFit="1"/>
    </xf>
    <xf numFmtId="0" fontId="11" fillId="2" borderId="133" xfId="0" applyFont="1" applyFill="1" applyBorder="1" applyAlignment="1">
      <alignment horizontal="center" vertical="center" shrinkToFit="1"/>
    </xf>
    <xf numFmtId="0" fontId="9" fillId="9" borderId="67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72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6" fontId="7" fillId="3" borderId="55" xfId="2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6" fontId="7" fillId="3" borderId="92" xfId="2" applyFont="1" applyFill="1" applyBorder="1" applyAlignment="1">
      <alignment horizontal="center" vertical="center" wrapText="1"/>
    </xf>
    <xf numFmtId="0" fontId="0" fillId="3" borderId="84" xfId="0" applyFill="1" applyBorder="1" applyAlignment="1">
      <alignment horizontal="center" vertical="center"/>
    </xf>
    <xf numFmtId="0" fontId="11" fillId="9" borderId="55" xfId="0" applyFont="1" applyFill="1" applyBorder="1" applyAlignment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0" fillId="9" borderId="55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0" fillId="9" borderId="110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180" fontId="0" fillId="15" borderId="100" xfId="0" applyNumberFormat="1" applyFill="1" applyBorder="1" applyAlignment="1">
      <alignment horizontal="center" vertical="center" wrapText="1" shrinkToFit="1"/>
    </xf>
    <xf numFmtId="180" fontId="0" fillId="15" borderId="37" xfId="0" applyNumberFormat="1" applyFill="1" applyBorder="1" applyAlignment="1">
      <alignment horizontal="center" vertical="center" wrapText="1" shrinkToFit="1"/>
    </xf>
    <xf numFmtId="0" fontId="11" fillId="18" borderId="6" xfId="0" applyFont="1" applyFill="1" applyBorder="1" applyAlignment="1">
      <alignment horizontal="center" vertical="center" wrapText="1"/>
    </xf>
    <xf numFmtId="0" fontId="10" fillId="8" borderId="8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7" fillId="8" borderId="108" xfId="1" applyFont="1" applyFill="1" applyBorder="1" applyAlignment="1">
      <alignment horizontal="center" vertical="center" wrapText="1"/>
    </xf>
    <xf numFmtId="0" fontId="0" fillId="0" borderId="109" xfId="0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14" borderId="10" xfId="0" applyFont="1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11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17" xfId="0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7" borderId="89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9" fontId="21" fillId="7" borderId="21" xfId="3" applyFont="1" applyFill="1" applyBorder="1" applyAlignment="1">
      <alignment horizontal="center" vertical="center" wrapText="1"/>
    </xf>
    <xf numFmtId="9" fontId="21" fillId="7" borderId="19" xfId="3" applyFont="1" applyFill="1" applyBorder="1" applyAlignment="1">
      <alignment horizontal="center" vertical="center" wrapText="1"/>
    </xf>
    <xf numFmtId="9" fontId="21" fillId="7" borderId="22" xfId="3" applyFont="1" applyFill="1" applyBorder="1" applyAlignment="1">
      <alignment horizontal="center" vertical="center" wrapText="1"/>
    </xf>
    <xf numFmtId="6" fontId="7" fillId="3" borderId="94" xfId="2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/>
    </xf>
    <xf numFmtId="6" fontId="7" fillId="3" borderId="55" xfId="2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6" fontId="10" fillId="3" borderId="86" xfId="2" applyFont="1" applyFill="1" applyBorder="1" applyAlignment="1">
      <alignment horizontal="center" vertical="center"/>
    </xf>
    <xf numFmtId="6" fontId="10" fillId="3" borderId="2" xfId="2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0" fillId="9" borderId="86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89" xfId="0" applyFont="1" applyFill="1" applyBorder="1" applyAlignment="1">
      <alignment horizontal="center" vertical="center"/>
    </xf>
    <xf numFmtId="0" fontId="0" fillId="15" borderId="121" xfId="0" applyFill="1" applyBorder="1" applyAlignment="1">
      <alignment horizontal="center" vertical="center" shrinkToFit="1"/>
    </xf>
    <xf numFmtId="0" fontId="0" fillId="15" borderId="89" xfId="0" applyFill="1" applyBorder="1" applyAlignment="1">
      <alignment horizontal="center" vertical="center" shrinkToFit="1"/>
    </xf>
    <xf numFmtId="0" fontId="10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11" fillId="9" borderId="108" xfId="0" applyFont="1" applyFill="1" applyBorder="1" applyAlignment="1">
      <alignment horizontal="center" vertical="center" wrapText="1"/>
    </xf>
    <xf numFmtId="0" fontId="11" fillId="9" borderId="109" xfId="0" applyFont="1" applyFill="1" applyBorder="1" applyAlignment="1">
      <alignment horizontal="center" vertical="center" wrapText="1"/>
    </xf>
    <xf numFmtId="0" fontId="0" fillId="15" borderId="110" xfId="0" applyFill="1" applyBorder="1" applyAlignment="1">
      <alignment horizontal="center" vertical="center"/>
    </xf>
    <xf numFmtId="0" fontId="0" fillId="15" borderId="38" xfId="0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29" xfId="0" applyFont="1" applyFill="1" applyBorder="1" applyAlignment="1">
      <alignment horizontal="center" vertical="center" wrapText="1"/>
    </xf>
    <xf numFmtId="0" fontId="0" fillId="16" borderId="127" xfId="0" applyFill="1" applyBorder="1" applyAlignment="1">
      <alignment horizontal="center" vertical="center" wrapText="1" shrinkToFit="1"/>
    </xf>
    <xf numFmtId="0" fontId="0" fillId="16" borderId="128" xfId="0" applyFill="1" applyBorder="1" applyAlignment="1">
      <alignment horizontal="center" vertical="center" wrapText="1" shrinkToFit="1"/>
    </xf>
    <xf numFmtId="0" fontId="0" fillId="16" borderId="129" xfId="0" applyFill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0" fillId="12" borderId="16" xfId="0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18" fillId="11" borderId="86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8" fillId="4" borderId="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 wrapText="1"/>
    </xf>
    <xf numFmtId="0" fontId="0" fillId="0" borderId="95" xfId="0" applyBorder="1">
      <alignment vertical="center"/>
    </xf>
    <xf numFmtId="0" fontId="7" fillId="10" borderId="100" xfId="0" applyFont="1" applyFill="1" applyBorder="1" applyAlignment="1">
      <alignment horizontal="center" vertical="center"/>
    </xf>
    <xf numFmtId="0" fontId="0" fillId="0" borderId="98" xfId="0" applyBorder="1">
      <alignment vertical="center"/>
    </xf>
    <xf numFmtId="0" fontId="7" fillId="10" borderId="55" xfId="0" applyFont="1" applyFill="1" applyBorder="1" applyAlignment="1">
      <alignment horizontal="center" vertical="center"/>
    </xf>
    <xf numFmtId="0" fontId="0" fillId="0" borderId="91" xfId="0" applyBorder="1">
      <alignment vertical="center"/>
    </xf>
    <xf numFmtId="0" fontId="7" fillId="10" borderId="92" xfId="0" applyFont="1" applyFill="1" applyBorder="1" applyAlignment="1">
      <alignment horizontal="center" vertical="center"/>
    </xf>
    <xf numFmtId="0" fontId="0" fillId="0" borderId="93" xfId="0" applyBorder="1">
      <alignment vertical="center"/>
    </xf>
    <xf numFmtId="0" fontId="18" fillId="4" borderId="61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92" xfId="0" applyFont="1" applyFill="1" applyBorder="1" applyAlignment="1">
      <alignment horizontal="center" vertical="center" wrapText="1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 customBuiltin="1"/>
    <cellStyle name="標準 2" xfId="4" xr:uid="{00000000-0005-0000-0000-000004000000}"/>
  </cellStyles>
  <dxfs count="45"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8" tint="0.39942625202185128"/>
        </patternFill>
      </fill>
    </dxf>
    <dxf>
      <fill>
        <patternFill patternType="solid">
          <bgColor theme="8" tint="0.39942625202185128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8" tint="0.39942625202185128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8" tint="0.39942625202185128"/>
        </patternFill>
      </fill>
    </dxf>
    <dxf>
      <fill>
        <patternFill patternType="solid">
          <bgColor theme="8" tint="0.39942625202185128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8" tint="0.39942625202185128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8" tint="0.39942625202185128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AAAFC"/>
      <color rgb="FFA7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704850</xdr:colOff>
          <xdr:row>0</xdr:row>
          <xdr:rowOff>0</xdr:rowOff>
        </xdr:from>
        <xdr:to>
          <xdr:col>7</xdr:col>
          <xdr:colOff>819150</xdr:colOff>
          <xdr:row>0</xdr:row>
          <xdr:rowOff>342900</xdr:rowOff>
        </xdr:to>
        <xdr:sp macro="" textlink="">
          <xdr:nvSpPr>
            <xdr:cNvPr id="11274" name="Button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BIZ UDPゴシック"/>
                  <a:ea typeface="BIZ UDPゴシック"/>
                </a:rPr>
                <a:t>グラフ更新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895350</xdr:colOff>
          <xdr:row>0</xdr:row>
          <xdr:rowOff>0</xdr:rowOff>
        </xdr:from>
        <xdr:to>
          <xdr:col>8</xdr:col>
          <xdr:colOff>1009650</xdr:colOff>
          <xdr:row>0</xdr:row>
          <xdr:rowOff>342900</xdr:rowOff>
        </xdr:to>
        <xdr:sp macro="" textlink="">
          <xdr:nvSpPr>
            <xdr:cNvPr id="11275" name="Button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BIZ UDPゴシック"/>
                  <a:ea typeface="BIZ UDPゴシック"/>
                </a:rPr>
                <a:t>月次更新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38"/>
  <sheetViews>
    <sheetView tabSelected="1" zoomScale="84" zoomScaleNormal="84" zoomScaleSheetLayoutView="7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D25" sqref="D25"/>
    </sheetView>
  </sheetViews>
  <sheetFormatPr defaultColWidth="12.54296875" defaultRowHeight="29.25" customHeight="1"/>
  <cols>
    <col min="1" max="1" width="7.81640625" style="5" customWidth="1"/>
    <col min="2" max="2" width="2.81640625" style="5" bestFit="1" customWidth="1"/>
    <col min="3" max="3" width="11.81640625" style="4" customWidth="1"/>
    <col min="4" max="4" width="10" style="1" customWidth="1"/>
    <col min="5" max="5" width="9.6328125" style="1" customWidth="1"/>
    <col min="6" max="6" width="9.54296875" style="1" customWidth="1"/>
    <col min="7" max="7" width="8.7265625" style="1" customWidth="1"/>
    <col min="8" max="8" width="8.6328125" style="1" customWidth="1"/>
    <col min="9" max="9" width="6.54296875" style="1" customWidth="1"/>
    <col min="10" max="10" width="10.6328125" style="1" customWidth="1"/>
    <col min="11" max="11" width="6.7265625" style="1" bestFit="1" customWidth="1"/>
    <col min="12" max="12" width="6.08984375" style="2" bestFit="1" customWidth="1"/>
    <col min="13" max="13" width="4.08984375" style="2" bestFit="1" customWidth="1"/>
    <col min="14" max="14" width="4.453125" style="2" bestFit="1" customWidth="1"/>
    <col min="15" max="16" width="4.08984375" style="2" bestFit="1" customWidth="1"/>
    <col min="17" max="20" width="4.08984375" style="166" bestFit="1" customWidth="1"/>
    <col min="21" max="21" width="6.7265625" style="2" bestFit="1" customWidth="1"/>
    <col min="22" max="22" width="8.08984375" style="2" bestFit="1" customWidth="1"/>
    <col min="23" max="23" width="6.7265625" style="2" bestFit="1" customWidth="1"/>
    <col min="24" max="24" width="5.26953125" style="2" bestFit="1" customWidth="1"/>
    <col min="25" max="25" width="8.08984375" style="2" bestFit="1" customWidth="1"/>
    <col min="26" max="26" width="6.1796875" style="2" bestFit="1" customWidth="1"/>
    <col min="27" max="27" width="6.36328125" style="2" bestFit="1" customWidth="1"/>
    <col min="28" max="28" width="4.08984375" style="2" bestFit="1" customWidth="1"/>
    <col min="29" max="29" width="6.1796875" style="2" bestFit="1" customWidth="1"/>
    <col min="30" max="30" width="6.36328125" style="2" bestFit="1" customWidth="1"/>
    <col min="31" max="31" width="4.08984375" style="2" bestFit="1" customWidth="1"/>
    <col min="32" max="32" width="6.54296875" style="2" bestFit="1" customWidth="1"/>
    <col min="33" max="33" width="6.7265625" style="2" bestFit="1" customWidth="1"/>
    <col min="34" max="34" width="7.54296875" style="2" bestFit="1" customWidth="1"/>
    <col min="35" max="38" width="4.08984375" style="2" bestFit="1" customWidth="1"/>
    <col min="39" max="39" width="9.453125" style="6" bestFit="1" customWidth="1"/>
    <col min="40" max="40" width="4.08984375" style="5" bestFit="1" customWidth="1"/>
    <col min="41" max="43" width="4.08984375" style="2" bestFit="1" customWidth="1"/>
    <col min="44" max="44" width="4.08984375" style="5" bestFit="1" customWidth="1"/>
    <col min="45" max="54" width="4.08984375" style="2" bestFit="1" customWidth="1"/>
    <col min="55" max="55" width="6.1796875" style="2" bestFit="1" customWidth="1"/>
    <col min="56" max="56" width="5.90625" style="2" customWidth="1"/>
    <col min="57" max="57" width="6.26953125" style="2" customWidth="1"/>
    <col min="58" max="58" width="6.1796875" style="2" bestFit="1" customWidth="1"/>
    <col min="59" max="59" width="4.08984375" style="2" bestFit="1" customWidth="1"/>
    <col min="60" max="61" width="5.08984375" bestFit="1" customWidth="1"/>
    <col min="62" max="62" width="5.1796875" bestFit="1" customWidth="1"/>
    <col min="63" max="63" width="5.36328125" bestFit="1" customWidth="1"/>
    <col min="64" max="65" width="5.1796875" bestFit="1" customWidth="1"/>
    <col min="66" max="66" width="6.36328125" bestFit="1" customWidth="1"/>
    <col min="67" max="67" width="5.1796875" bestFit="1" customWidth="1"/>
    <col min="68" max="68" width="6.36328125" bestFit="1" customWidth="1"/>
    <col min="69" max="69" width="4.453125" bestFit="1" customWidth="1"/>
    <col min="70" max="70" width="3.453125" style="241" bestFit="1" customWidth="1"/>
    <col min="71" max="71" width="7.453125" style="2" bestFit="1" customWidth="1"/>
    <col min="72" max="72" width="4.08984375" style="2" bestFit="1" customWidth="1"/>
    <col min="73" max="73" width="12.36328125" style="2" customWidth="1"/>
    <col min="74" max="74" width="8.36328125" style="2" customWidth="1"/>
    <col min="75" max="75" width="6.54296875" style="2" bestFit="1" customWidth="1"/>
    <col min="76" max="76" width="8.36328125" style="2" bestFit="1" customWidth="1"/>
    <col min="77" max="77" width="7.1796875" style="2" bestFit="1" customWidth="1"/>
    <col min="78" max="78" width="6.90625" style="2" customWidth="1"/>
    <col min="79" max="16384" width="12.54296875" style="2"/>
  </cols>
  <sheetData>
    <row r="1" spans="1:78" ht="29.25" customHeight="1" thickBot="1">
      <c r="A1" s="11" t="s">
        <v>62</v>
      </c>
      <c r="B1" s="11"/>
      <c r="C1" s="2"/>
      <c r="D1" s="2"/>
      <c r="E1" s="78">
        <v>45962</v>
      </c>
      <c r="F1" s="12" t="s">
        <v>42</v>
      </c>
      <c r="G1" s="2"/>
      <c r="H1" s="2"/>
      <c r="I1" s="2"/>
      <c r="J1" s="2"/>
      <c r="K1" s="2"/>
    </row>
    <row r="2" spans="1:78" ht="22.15" customHeight="1">
      <c r="A2" s="302" t="s">
        <v>0</v>
      </c>
      <c r="B2" s="303"/>
      <c r="C2" s="317" t="s">
        <v>48</v>
      </c>
      <c r="D2" s="318"/>
      <c r="E2" s="318"/>
      <c r="F2" s="318"/>
      <c r="G2" s="318"/>
      <c r="H2" s="318"/>
      <c r="I2" s="318"/>
      <c r="J2" s="318"/>
      <c r="K2" s="318"/>
      <c r="L2" s="293" t="s">
        <v>7</v>
      </c>
      <c r="M2" s="294"/>
      <c r="N2" s="294"/>
      <c r="O2" s="294"/>
      <c r="P2" s="294"/>
      <c r="Q2" s="294"/>
      <c r="R2" s="294"/>
      <c r="S2" s="294"/>
      <c r="T2" s="294"/>
      <c r="U2" s="293" t="s">
        <v>90</v>
      </c>
      <c r="V2" s="294"/>
      <c r="W2" s="294"/>
      <c r="X2" s="294"/>
      <c r="Y2" s="295"/>
      <c r="Z2" s="296" t="s">
        <v>36</v>
      </c>
      <c r="AA2" s="297"/>
      <c r="AB2" s="297"/>
      <c r="AC2" s="297"/>
      <c r="AD2" s="297"/>
      <c r="AE2" s="297"/>
      <c r="AF2" s="297"/>
      <c r="AG2" s="297"/>
      <c r="AH2" s="298"/>
      <c r="AI2" s="289" t="s">
        <v>60</v>
      </c>
      <c r="AJ2" s="290"/>
      <c r="AK2" s="290"/>
      <c r="AL2" s="290"/>
      <c r="AM2" s="274" t="s">
        <v>58</v>
      </c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6"/>
      <c r="BH2" s="323" t="s">
        <v>67</v>
      </c>
      <c r="BI2" s="324"/>
      <c r="BJ2" s="324"/>
      <c r="BK2" s="324"/>
      <c r="BL2" s="324"/>
      <c r="BM2" s="324"/>
      <c r="BN2" s="325"/>
      <c r="BO2" s="326" t="s">
        <v>85</v>
      </c>
      <c r="BP2" s="327"/>
      <c r="BQ2" s="337" t="s">
        <v>68</v>
      </c>
      <c r="BR2" s="328" t="s">
        <v>82</v>
      </c>
      <c r="BS2" s="328"/>
      <c r="BT2" s="328"/>
      <c r="BU2" s="328"/>
      <c r="BV2" s="328"/>
      <c r="BW2" s="328"/>
      <c r="BX2" s="328"/>
      <c r="BY2" s="243"/>
      <c r="BZ2" s="243"/>
    </row>
    <row r="3" spans="1:78" ht="26.65" customHeight="1">
      <c r="A3" s="302"/>
      <c r="B3" s="303"/>
      <c r="C3" s="316" t="s">
        <v>33</v>
      </c>
      <c r="D3" s="313" t="s">
        <v>26</v>
      </c>
      <c r="E3" s="315" t="s">
        <v>27</v>
      </c>
      <c r="F3" s="260" t="s">
        <v>20</v>
      </c>
      <c r="G3" s="260" t="s">
        <v>29</v>
      </c>
      <c r="H3" s="260" t="s">
        <v>30</v>
      </c>
      <c r="I3" s="260" t="s">
        <v>28</v>
      </c>
      <c r="J3" s="260" t="s">
        <v>31</v>
      </c>
      <c r="K3" s="263" t="s">
        <v>32</v>
      </c>
      <c r="L3" s="319" t="s">
        <v>35</v>
      </c>
      <c r="M3" s="262" t="s">
        <v>1</v>
      </c>
      <c r="N3" s="262" t="s">
        <v>2</v>
      </c>
      <c r="O3" s="262" t="s">
        <v>25</v>
      </c>
      <c r="P3" s="306" t="s">
        <v>3</v>
      </c>
      <c r="Q3" s="321" t="s">
        <v>55</v>
      </c>
      <c r="R3" s="322"/>
      <c r="S3" s="322"/>
      <c r="T3" s="322"/>
      <c r="U3" s="299" t="s">
        <v>86</v>
      </c>
      <c r="V3" s="300"/>
      <c r="W3" s="300" t="s">
        <v>87</v>
      </c>
      <c r="X3" s="300"/>
      <c r="Y3" s="301"/>
      <c r="Z3" s="308" t="s">
        <v>38</v>
      </c>
      <c r="AA3" s="307"/>
      <c r="AB3" s="309"/>
      <c r="AC3" s="307" t="s">
        <v>37</v>
      </c>
      <c r="AD3" s="307"/>
      <c r="AE3" s="307"/>
      <c r="AF3" s="310" t="s">
        <v>44</v>
      </c>
      <c r="AG3" s="311"/>
      <c r="AH3" s="312"/>
      <c r="AI3" s="291"/>
      <c r="AJ3" s="292"/>
      <c r="AK3" s="292"/>
      <c r="AL3" s="292"/>
      <c r="AM3" s="277" t="s">
        <v>4</v>
      </c>
      <c r="AN3" s="279" t="s">
        <v>45</v>
      </c>
      <c r="AO3" s="280"/>
      <c r="AP3" s="280"/>
      <c r="AQ3" s="280"/>
      <c r="AR3" s="281"/>
      <c r="AS3" s="282" t="s">
        <v>46</v>
      </c>
      <c r="AT3" s="283"/>
      <c r="AU3" s="283"/>
      <c r="AV3" s="283"/>
      <c r="AW3" s="284"/>
      <c r="AX3" s="288" t="s">
        <v>57</v>
      </c>
      <c r="AY3" s="283"/>
      <c r="AZ3" s="283"/>
      <c r="BA3" s="283"/>
      <c r="BB3" s="284"/>
      <c r="BC3" s="285" t="s">
        <v>47</v>
      </c>
      <c r="BD3" s="286"/>
      <c r="BE3" s="286"/>
      <c r="BF3" s="286"/>
      <c r="BG3" s="287"/>
      <c r="BH3" s="331" t="s">
        <v>69</v>
      </c>
      <c r="BI3" s="335" t="s">
        <v>83</v>
      </c>
      <c r="BJ3" s="265" t="s">
        <v>70</v>
      </c>
      <c r="BK3" s="265" t="s">
        <v>71</v>
      </c>
      <c r="BL3" s="265" t="s">
        <v>72</v>
      </c>
      <c r="BM3" s="267" t="s">
        <v>73</v>
      </c>
      <c r="BN3" s="269" t="s">
        <v>84</v>
      </c>
      <c r="BO3" s="271" t="s">
        <v>74</v>
      </c>
      <c r="BP3" s="333" t="s">
        <v>84</v>
      </c>
      <c r="BQ3" s="338"/>
      <c r="BR3" s="329" t="s">
        <v>43</v>
      </c>
      <c r="BS3" s="273" t="s">
        <v>75</v>
      </c>
      <c r="BT3" s="329" t="s">
        <v>76</v>
      </c>
      <c r="BU3" s="329" t="s">
        <v>77</v>
      </c>
      <c r="BV3" s="329" t="s">
        <v>78</v>
      </c>
      <c r="BW3" s="330" t="s">
        <v>79</v>
      </c>
      <c r="BX3" s="259" t="s">
        <v>80</v>
      </c>
      <c r="BY3" s="259" t="s">
        <v>81</v>
      </c>
      <c r="BZ3" s="259" t="s">
        <v>91</v>
      </c>
    </row>
    <row r="4" spans="1:78" ht="22.15" customHeight="1">
      <c r="A4" s="302"/>
      <c r="B4" s="303"/>
      <c r="C4" s="316"/>
      <c r="D4" s="314"/>
      <c r="E4" s="261"/>
      <c r="F4" s="261"/>
      <c r="G4" s="261"/>
      <c r="H4" s="261"/>
      <c r="I4" s="261"/>
      <c r="J4" s="261"/>
      <c r="K4" s="264"/>
      <c r="L4" s="320"/>
      <c r="M4" s="262"/>
      <c r="N4" s="262"/>
      <c r="O4" s="262"/>
      <c r="P4" s="306"/>
      <c r="Q4" s="198" t="s">
        <v>56</v>
      </c>
      <c r="R4" s="199" t="s">
        <v>64</v>
      </c>
      <c r="S4" s="199" t="s">
        <v>59</v>
      </c>
      <c r="T4" s="244" t="s">
        <v>66</v>
      </c>
      <c r="U4" s="254" t="s">
        <v>39</v>
      </c>
      <c r="V4" s="247" t="s">
        <v>88</v>
      </c>
      <c r="W4" s="246" t="s">
        <v>39</v>
      </c>
      <c r="X4" s="247" t="s">
        <v>89</v>
      </c>
      <c r="Y4" s="255" t="s">
        <v>88</v>
      </c>
      <c r="Z4" s="245" t="s">
        <v>34</v>
      </c>
      <c r="AA4" s="20" t="s">
        <v>9</v>
      </c>
      <c r="AB4" s="21" t="s">
        <v>54</v>
      </c>
      <c r="AC4" s="22" t="s">
        <v>34</v>
      </c>
      <c r="AD4" s="20" t="s">
        <v>9</v>
      </c>
      <c r="AE4" s="23" t="s">
        <v>54</v>
      </c>
      <c r="AF4" s="124" t="s">
        <v>34</v>
      </c>
      <c r="AG4" s="125" t="s">
        <v>9</v>
      </c>
      <c r="AH4" s="137" t="s">
        <v>19</v>
      </c>
      <c r="AI4" s="180" t="s">
        <v>61</v>
      </c>
      <c r="AJ4" s="182" t="s">
        <v>63</v>
      </c>
      <c r="AK4" s="182" t="s">
        <v>64</v>
      </c>
      <c r="AL4" s="185" t="s">
        <v>65</v>
      </c>
      <c r="AM4" s="278"/>
      <c r="AN4" s="156" t="s">
        <v>33</v>
      </c>
      <c r="AO4" s="184" t="s">
        <v>61</v>
      </c>
      <c r="AP4" s="183" t="s">
        <v>63</v>
      </c>
      <c r="AQ4" s="183" t="s">
        <v>64</v>
      </c>
      <c r="AR4" s="157" t="s">
        <v>65</v>
      </c>
      <c r="AS4" s="158" t="s">
        <v>33</v>
      </c>
      <c r="AT4" s="184" t="s">
        <v>61</v>
      </c>
      <c r="AU4" s="183" t="s">
        <v>63</v>
      </c>
      <c r="AV4" s="183" t="s">
        <v>64</v>
      </c>
      <c r="AW4" s="157" t="s">
        <v>65</v>
      </c>
      <c r="AX4" s="158" t="s">
        <v>33</v>
      </c>
      <c r="AY4" s="184" t="s">
        <v>61</v>
      </c>
      <c r="AZ4" s="183" t="s">
        <v>63</v>
      </c>
      <c r="BA4" s="183" t="s">
        <v>64</v>
      </c>
      <c r="BB4" s="157" t="s">
        <v>65</v>
      </c>
      <c r="BC4" s="193" t="s">
        <v>53</v>
      </c>
      <c r="BD4" s="190" t="s">
        <v>61</v>
      </c>
      <c r="BE4" s="191" t="s">
        <v>63</v>
      </c>
      <c r="BF4" s="191" t="s">
        <v>64</v>
      </c>
      <c r="BG4" s="192" t="s">
        <v>65</v>
      </c>
      <c r="BH4" s="332"/>
      <c r="BI4" s="336"/>
      <c r="BJ4" s="266"/>
      <c r="BK4" s="266"/>
      <c r="BL4" s="266"/>
      <c r="BM4" s="268"/>
      <c r="BN4" s="270"/>
      <c r="BO4" s="272"/>
      <c r="BP4" s="334"/>
      <c r="BQ4" s="339"/>
      <c r="BR4" s="329"/>
      <c r="BS4" s="273"/>
      <c r="BT4" s="329"/>
      <c r="BU4" s="329"/>
      <c r="BV4" s="329"/>
      <c r="BW4" s="330"/>
      <c r="BX4" s="259"/>
      <c r="BY4" s="259"/>
      <c r="BZ4" s="259"/>
    </row>
    <row r="5" spans="1:78" ht="29.25" customHeight="1" thickBot="1">
      <c r="A5" s="304"/>
      <c r="B5" s="305"/>
      <c r="C5" s="143">
        <f>SUM(C6:C35)</f>
        <v>9317436</v>
      </c>
      <c r="D5" s="138">
        <f t="shared" ref="D5:G5" si="0">SUM(D6:D36)</f>
        <v>7410554</v>
      </c>
      <c r="E5" s="113">
        <f t="shared" si="0"/>
        <v>769133</v>
      </c>
      <c r="F5" s="113">
        <f t="shared" si="0"/>
        <v>922302</v>
      </c>
      <c r="G5" s="113">
        <f t="shared" si="0"/>
        <v>39771</v>
      </c>
      <c r="H5" s="113">
        <f>SUM(H6:H36)</f>
        <v>116547</v>
      </c>
      <c r="I5" s="113">
        <f>SUM(I6:I35)</f>
        <v>2727</v>
      </c>
      <c r="J5" s="113">
        <f>SUM(J6:J35)</f>
        <v>54584</v>
      </c>
      <c r="K5" s="114">
        <f>SUM(K6:K35)</f>
        <v>1818</v>
      </c>
      <c r="L5" s="115">
        <f>SUM(L6:L36)</f>
        <v>103</v>
      </c>
      <c r="M5" s="116">
        <f>SUM(M6:M36)</f>
        <v>34</v>
      </c>
      <c r="N5" s="116">
        <f>SUM(N6:N36)</f>
        <v>11</v>
      </c>
      <c r="O5" s="116">
        <f>SUM(O6:O36)</f>
        <v>85</v>
      </c>
      <c r="P5" s="117">
        <f>SUM(P6:P36)</f>
        <v>101</v>
      </c>
      <c r="Q5" s="171">
        <f t="shared" ref="Q5:T5" si="1">SUM(Q6:Q36)</f>
        <v>2</v>
      </c>
      <c r="R5" s="172">
        <f t="shared" si="1"/>
        <v>1</v>
      </c>
      <c r="S5" s="172">
        <f t="shared" si="1"/>
        <v>0</v>
      </c>
      <c r="T5" s="250">
        <f t="shared" si="1"/>
        <v>0</v>
      </c>
      <c r="U5" s="115">
        <f t="shared" ref="U5:AD5" si="2">SUM(U6:U36)</f>
        <v>19</v>
      </c>
      <c r="V5" s="116">
        <f t="shared" si="2"/>
        <v>20</v>
      </c>
      <c r="W5" s="116">
        <f t="shared" si="2"/>
        <v>18</v>
      </c>
      <c r="X5" s="249">
        <f t="shared" ref="X5" si="3">SUM(X6:X36)</f>
        <v>24</v>
      </c>
      <c r="Y5" s="248">
        <f t="shared" si="2"/>
        <v>20</v>
      </c>
      <c r="Z5" s="253">
        <f t="shared" si="2"/>
        <v>0</v>
      </c>
      <c r="AA5" s="118">
        <f t="shared" si="2"/>
        <v>0</v>
      </c>
      <c r="AB5" s="119">
        <f t="shared" si="2"/>
        <v>0</v>
      </c>
      <c r="AC5" s="120">
        <f t="shared" si="2"/>
        <v>0</v>
      </c>
      <c r="AD5" s="118">
        <f t="shared" si="2"/>
        <v>0</v>
      </c>
      <c r="AE5" s="121">
        <f>SUM(AE6:AE36)</f>
        <v>0</v>
      </c>
      <c r="AF5" s="126" t="str">
        <f t="shared" ref="AF5" si="4">IF(Z5&lt;&gt;0,ROUND(AC5/Z5*100,1),"")</f>
        <v/>
      </c>
      <c r="AG5" s="127" t="str">
        <f t="shared" ref="AG5" si="5">IF(AA5&lt;&gt;0,ROUND(AD5/AA5*100,1),"")</f>
        <v/>
      </c>
      <c r="AH5" s="128" t="str">
        <f t="shared" ref="AH5" si="6">IF(AB5&lt;&gt;0,ROUND(AE5/AB5*100,1),"")</f>
        <v/>
      </c>
      <c r="AI5" s="181">
        <f t="shared" ref="AI5:AL5" si="7">SUM(AI6:AI36)</f>
        <v>88</v>
      </c>
      <c r="AJ5" s="179">
        <f t="shared" si="7"/>
        <v>1</v>
      </c>
      <c r="AK5" s="179">
        <f t="shared" si="7"/>
        <v>5</v>
      </c>
      <c r="AL5" s="186">
        <f t="shared" si="7"/>
        <v>0</v>
      </c>
      <c r="AM5" s="187">
        <f>SUM(AN5,AS5,AX5)</f>
        <v>131</v>
      </c>
      <c r="AN5" s="134">
        <f>SUM(AN6:AN36)</f>
        <v>122</v>
      </c>
      <c r="AO5" s="133">
        <f t="shared" ref="AO5:AW5" si="8">SUM(AO6:AO36)</f>
        <v>76</v>
      </c>
      <c r="AP5" s="132">
        <f t="shared" si="8"/>
        <v>13</v>
      </c>
      <c r="AQ5" s="132">
        <f t="shared" si="8"/>
        <v>33</v>
      </c>
      <c r="AR5" s="155">
        <f t="shared" si="8"/>
        <v>0</v>
      </c>
      <c r="AS5" s="134">
        <f>SUM(AS6:AS36)</f>
        <v>5</v>
      </c>
      <c r="AT5" s="133">
        <f t="shared" si="8"/>
        <v>2</v>
      </c>
      <c r="AU5" s="132">
        <f t="shared" si="8"/>
        <v>2</v>
      </c>
      <c r="AV5" s="132">
        <f t="shared" si="8"/>
        <v>1</v>
      </c>
      <c r="AW5" s="155">
        <f t="shared" si="8"/>
        <v>0</v>
      </c>
      <c r="AX5" s="134">
        <f>SUM(AX6:AX36)</f>
        <v>4</v>
      </c>
      <c r="AY5" s="133">
        <f t="shared" ref="AY5:BB5" si="9">SUM(AY6:AY36)</f>
        <v>2</v>
      </c>
      <c r="AZ5" s="132">
        <f t="shared" si="9"/>
        <v>1</v>
      </c>
      <c r="BA5" s="132">
        <f t="shared" si="9"/>
        <v>1</v>
      </c>
      <c r="BB5" s="155">
        <f t="shared" si="9"/>
        <v>0</v>
      </c>
      <c r="BC5" s="188">
        <f>IF((AN5+AS5)&lt;&gt;0,ROUND(AN5/(AN5+AS5)*100,1),"")</f>
        <v>96.1</v>
      </c>
      <c r="BD5" s="188">
        <f>IF((AO5+AT5)&lt;&gt;0,ROUND(AO5/(AO5+AT5)*100,1),"")</f>
        <v>97.4</v>
      </c>
      <c r="BE5" s="188">
        <f>IF((AP5+AU5)&lt;&gt;0,ROUND(AP5/(AP5+AU5)*100,1),"")</f>
        <v>86.7</v>
      </c>
      <c r="BF5" s="188">
        <f>IF((AQ5+AV5)&lt;&gt;0,ROUND(AQ5/(AQ5+AV5)*100,1),"")</f>
        <v>97.1</v>
      </c>
      <c r="BG5" s="189" t="str">
        <f>IF((AR5+AW5)&lt;&gt;0,ROUND(AR5/(AR5+AW5)*100,1),"")</f>
        <v/>
      </c>
      <c r="BH5" s="129">
        <f>SUM(BH6:BH36)</f>
        <v>120</v>
      </c>
      <c r="BI5" s="130">
        <f t="shared" ref="BI5:BQ5" si="10">SUM(BI6:BI36)</f>
        <v>5</v>
      </c>
      <c r="BJ5" s="130">
        <f t="shared" si="10"/>
        <v>9</v>
      </c>
      <c r="BK5" s="130">
        <f t="shared" si="10"/>
        <v>1</v>
      </c>
      <c r="BL5" s="130">
        <f t="shared" si="10"/>
        <v>9</v>
      </c>
      <c r="BM5" s="131">
        <f t="shared" si="10"/>
        <v>3</v>
      </c>
      <c r="BN5" s="207">
        <f t="shared" si="10"/>
        <v>93</v>
      </c>
      <c r="BO5" s="208">
        <f t="shared" si="10"/>
        <v>4</v>
      </c>
      <c r="BP5" s="209">
        <f>SUM(BP6:BP36)</f>
        <v>2</v>
      </c>
      <c r="BQ5" s="232">
        <f t="shared" si="10"/>
        <v>12</v>
      </c>
      <c r="BR5" s="242">
        <f>SUM(BR6:BR36)</f>
        <v>17</v>
      </c>
      <c r="BS5" s="242">
        <f t="shared" ref="BS5" si="11">SUM(BS6:BS36)</f>
        <v>5</v>
      </c>
      <c r="BT5" s="242">
        <f t="shared" ref="BT5:BW5" si="12">SUM(BT6:BT36)</f>
        <v>3</v>
      </c>
      <c r="BU5" s="242">
        <f t="shared" si="12"/>
        <v>6</v>
      </c>
      <c r="BV5" s="242">
        <f>SUM(BV6:BV36)</f>
        <v>1</v>
      </c>
      <c r="BW5" s="242">
        <f t="shared" si="12"/>
        <v>0</v>
      </c>
      <c r="BX5" s="242">
        <f>SUM(BX6:BX36)</f>
        <v>0</v>
      </c>
      <c r="BY5" s="242">
        <f>SUM(BY6:BY36)</f>
        <v>1</v>
      </c>
      <c r="BZ5" s="242">
        <f>SUM(BZ6:BZ36)</f>
        <v>1</v>
      </c>
    </row>
    <row r="6" spans="1:78" ht="29.25" customHeight="1">
      <c r="A6" s="169">
        <f>E1</f>
        <v>45962</v>
      </c>
      <c r="B6" s="170" t="str">
        <f>IF(A6&lt;&gt;"",TEXT(A6,"aaa"))</f>
        <v>土</v>
      </c>
      <c r="C6" s="144">
        <f t="shared" ref="C6:C36" si="13">SUM(D6:K6)</f>
        <v>706151</v>
      </c>
      <c r="D6" s="139">
        <v>149727</v>
      </c>
      <c r="E6" s="94">
        <v>16453</v>
      </c>
      <c r="F6" s="94">
        <v>507836</v>
      </c>
      <c r="G6" s="94">
        <v>14772</v>
      </c>
      <c r="H6" s="94">
        <v>1000</v>
      </c>
      <c r="I6" s="94"/>
      <c r="J6" s="94">
        <v>16363</v>
      </c>
      <c r="K6" s="95"/>
      <c r="L6" s="159">
        <v>5</v>
      </c>
      <c r="M6" s="160">
        <v>2</v>
      </c>
      <c r="N6" s="160"/>
      <c r="O6" s="160">
        <v>5</v>
      </c>
      <c r="P6" s="161">
        <v>5</v>
      </c>
      <c r="Q6" s="173"/>
      <c r="R6" s="174"/>
      <c r="S6" s="174"/>
      <c r="T6" s="251"/>
      <c r="U6" s="159"/>
      <c r="V6" s="162">
        <v>1</v>
      </c>
      <c r="W6" s="160"/>
      <c r="X6" s="161"/>
      <c r="Y6" s="163">
        <v>1</v>
      </c>
      <c r="Z6" s="162"/>
      <c r="AA6" s="160"/>
      <c r="AB6" s="161"/>
      <c r="AC6" s="164"/>
      <c r="AD6" s="160"/>
      <c r="AE6" s="165"/>
      <c r="AF6" s="146"/>
      <c r="AG6" s="147"/>
      <c r="AH6" s="148"/>
      <c r="AI6" s="177">
        <v>2</v>
      </c>
      <c r="AJ6" s="177"/>
      <c r="AK6" s="177"/>
      <c r="AL6" s="177"/>
      <c r="AM6" s="167">
        <f>SUM(AN6,AS6,AX6)</f>
        <v>5</v>
      </c>
      <c r="AN6" s="135">
        <f>SUM(AO6:AR6)</f>
        <v>5</v>
      </c>
      <c r="AO6" s="162"/>
      <c r="AP6" s="160"/>
      <c r="AQ6" s="160">
        <v>5</v>
      </c>
      <c r="AR6" s="165"/>
      <c r="AS6" s="122">
        <f>SUM(AT6:AW6)</f>
        <v>0</v>
      </c>
      <c r="AT6" s="162"/>
      <c r="AU6" s="160"/>
      <c r="AV6" s="160"/>
      <c r="AW6" s="165"/>
      <c r="AX6" s="122">
        <f>SUM(AY6:BB6)</f>
        <v>0</v>
      </c>
      <c r="AY6" s="162"/>
      <c r="AZ6" s="160"/>
      <c r="BA6" s="160"/>
      <c r="BB6" s="165"/>
      <c r="BC6" s="194">
        <f t="shared" ref="BC6:BC35" si="14">IF((AN6+AS6)&lt;&gt;0,ROUND(AN6/(AN6+AS6)*100,1),"")</f>
        <v>100</v>
      </c>
      <c r="BD6" s="194" t="str">
        <f t="shared" ref="BD6:BD35" si="15">IF((AO6+AT6)&lt;&gt;0,ROUND(AO6/(AO6+AT6)*100,1),"")</f>
        <v/>
      </c>
      <c r="BE6" s="194" t="str">
        <f t="shared" ref="BE6:BE35" si="16">IF((AP6+AU6)&lt;&gt;0,ROUND(AP6/(AP6+AU6)*100,1),"")</f>
        <v/>
      </c>
      <c r="BF6" s="194">
        <f t="shared" ref="BF6:BF35" si="17">IF((AQ6+AV6)&lt;&gt;0,ROUND(AQ6/(AQ6+AV6)*100,1),"")</f>
        <v>100</v>
      </c>
      <c r="BG6" s="195" t="str">
        <f t="shared" ref="BG6:BG35" si="18">IF((AR6+AW6)&lt;&gt;0,ROUND(AR6/(AR6+AW6)*100,1),"")</f>
        <v/>
      </c>
      <c r="BH6" s="256">
        <f>SUM(BI6:BN6)</f>
        <v>5</v>
      </c>
      <c r="BI6" s="210"/>
      <c r="BJ6" s="210"/>
      <c r="BK6" s="210"/>
      <c r="BL6" s="210">
        <v>3</v>
      </c>
      <c r="BM6" s="211"/>
      <c r="BN6" s="212">
        <v>2</v>
      </c>
      <c r="BO6" s="213"/>
      <c r="BP6" s="214"/>
      <c r="BQ6" s="233"/>
      <c r="BR6" s="242">
        <f>SUM(BS6:BZ6)</f>
        <v>2</v>
      </c>
      <c r="BS6" s="238">
        <v>1</v>
      </c>
      <c r="BT6" s="238"/>
      <c r="BU6" s="238">
        <v>1</v>
      </c>
      <c r="BV6" s="238"/>
      <c r="BW6" s="238"/>
      <c r="BX6" s="238"/>
      <c r="BY6" s="238"/>
      <c r="BZ6" s="238"/>
    </row>
    <row r="7" spans="1:78" ht="29.25" customHeight="1">
      <c r="A7" s="90">
        <f>+A6+1</f>
        <v>45963</v>
      </c>
      <c r="B7" s="91" t="str">
        <f t="shared" ref="B7:B33" si="19">IF(A7&lt;&gt;"",TEXT(A7,"aaa"))</f>
        <v>日</v>
      </c>
      <c r="C7" s="144">
        <f t="shared" si="13"/>
        <v>402134</v>
      </c>
      <c r="D7" s="140">
        <v>369533</v>
      </c>
      <c r="E7" s="7">
        <v>3181</v>
      </c>
      <c r="F7" s="7">
        <v>195</v>
      </c>
      <c r="G7" s="7"/>
      <c r="H7" s="7">
        <v>3359</v>
      </c>
      <c r="I7" s="7"/>
      <c r="J7" s="7">
        <v>25866</v>
      </c>
      <c r="K7" s="8"/>
      <c r="L7" s="13">
        <v>6</v>
      </c>
      <c r="M7" s="14">
        <v>1</v>
      </c>
      <c r="N7" s="14">
        <v>2</v>
      </c>
      <c r="O7" s="14">
        <v>3</v>
      </c>
      <c r="P7" s="16">
        <v>9</v>
      </c>
      <c r="Q7" s="17"/>
      <c r="R7" s="14"/>
      <c r="S7" s="14"/>
      <c r="T7" s="252"/>
      <c r="U7" s="13"/>
      <c r="V7" s="19">
        <v>1</v>
      </c>
      <c r="W7" s="14"/>
      <c r="X7" s="16"/>
      <c r="Y7" s="15">
        <v>1</v>
      </c>
      <c r="Z7" s="19"/>
      <c r="AA7" s="14"/>
      <c r="AB7" s="16"/>
      <c r="AC7" s="17"/>
      <c r="AD7" s="14"/>
      <c r="AE7" s="18"/>
      <c r="AF7" s="149"/>
      <c r="AG7" s="150"/>
      <c r="AH7" s="151"/>
      <c r="AI7" s="178">
        <v>9</v>
      </c>
      <c r="AJ7" s="178"/>
      <c r="AK7" s="178"/>
      <c r="AL7" s="178"/>
      <c r="AM7" s="168">
        <f t="shared" ref="AM7:AM36" si="20">SUM(AN7,AS7,AX7)</f>
        <v>10</v>
      </c>
      <c r="AN7" s="136">
        <f t="shared" ref="AN7:AN36" si="21">SUM(AO7:AR7)</f>
        <v>9</v>
      </c>
      <c r="AO7" s="14">
        <v>9</v>
      </c>
      <c r="AP7" s="14"/>
      <c r="AQ7" s="14"/>
      <c r="AR7" s="18"/>
      <c r="AS7" s="123">
        <f t="shared" ref="AS7:AS36" si="22">SUM(AT7:AW7)</f>
        <v>1</v>
      </c>
      <c r="AT7" s="19">
        <v>1</v>
      </c>
      <c r="AU7" s="14"/>
      <c r="AV7" s="14"/>
      <c r="AW7" s="18"/>
      <c r="AX7" s="123">
        <f t="shared" ref="AX7:AX36" si="23">SUM(AY7:BB7)</f>
        <v>0</v>
      </c>
      <c r="AY7" s="19"/>
      <c r="AZ7" s="14"/>
      <c r="BA7" s="14"/>
      <c r="BB7" s="18"/>
      <c r="BC7" s="196">
        <f t="shared" si="14"/>
        <v>90</v>
      </c>
      <c r="BD7" s="196">
        <f>IF((AO7+AT7)&lt;&gt;0,ROUND(AO7/(AO7+AT7)*100,1),"")</f>
        <v>90</v>
      </c>
      <c r="BE7" s="196" t="str">
        <f t="shared" si="16"/>
        <v/>
      </c>
      <c r="BF7" s="196" t="str">
        <f t="shared" si="17"/>
        <v/>
      </c>
      <c r="BG7" s="197" t="str">
        <f t="shared" si="18"/>
        <v/>
      </c>
      <c r="BH7" s="257">
        <f t="shared" ref="BH7:BH36" si="24">SUM(BI7:BN7)</f>
        <v>7</v>
      </c>
      <c r="BI7" s="215"/>
      <c r="BJ7" s="215">
        <v>1</v>
      </c>
      <c r="BK7" s="215"/>
      <c r="BL7" s="215"/>
      <c r="BM7" s="216"/>
      <c r="BN7" s="217">
        <v>6</v>
      </c>
      <c r="BO7" s="218"/>
      <c r="BP7" s="219"/>
      <c r="BQ7" s="234">
        <v>2</v>
      </c>
      <c r="BR7" s="242">
        <f t="shared" ref="BR7:BR35" si="25">SUM(BS7:BZ7)</f>
        <v>0</v>
      </c>
      <c r="BS7" s="238"/>
      <c r="BT7" s="238"/>
      <c r="BU7" s="238"/>
      <c r="BV7" s="238"/>
      <c r="BW7" s="238"/>
      <c r="BX7" s="238"/>
      <c r="BY7" s="238"/>
      <c r="BZ7" s="238"/>
    </row>
    <row r="8" spans="1:78" ht="29.25" customHeight="1">
      <c r="A8" s="90">
        <f t="shared" ref="A8:A33" si="26">+A7+1</f>
        <v>45964</v>
      </c>
      <c r="B8" s="91" t="str">
        <f t="shared" si="19"/>
        <v>月</v>
      </c>
      <c r="C8" s="144">
        <f t="shared" si="13"/>
        <v>188117</v>
      </c>
      <c r="D8" s="140">
        <v>172307</v>
      </c>
      <c r="E8" s="7">
        <v>8000</v>
      </c>
      <c r="F8" s="7">
        <v>5247</v>
      </c>
      <c r="G8" s="7"/>
      <c r="H8" s="7">
        <v>2563</v>
      </c>
      <c r="I8" s="7"/>
      <c r="J8" s="7"/>
      <c r="K8" s="8"/>
      <c r="L8" s="13">
        <v>3</v>
      </c>
      <c r="M8" s="14">
        <v>1</v>
      </c>
      <c r="N8" s="14">
        <v>1</v>
      </c>
      <c r="O8" s="14">
        <v>3</v>
      </c>
      <c r="P8" s="16">
        <v>3</v>
      </c>
      <c r="Q8" s="17"/>
      <c r="R8" s="14"/>
      <c r="S8" s="14"/>
      <c r="T8" s="252"/>
      <c r="U8" s="13">
        <v>1</v>
      </c>
      <c r="V8" s="19">
        <v>1</v>
      </c>
      <c r="W8" s="14">
        <v>1</v>
      </c>
      <c r="X8" s="16">
        <v>1</v>
      </c>
      <c r="Y8" s="15">
        <v>1</v>
      </c>
      <c r="Z8" s="19"/>
      <c r="AA8" s="14"/>
      <c r="AB8" s="16"/>
      <c r="AC8" s="17"/>
      <c r="AD8" s="14"/>
      <c r="AE8" s="18"/>
      <c r="AF8" s="149"/>
      <c r="AG8" s="150"/>
      <c r="AH8" s="151"/>
      <c r="AI8" s="178">
        <v>2</v>
      </c>
      <c r="AJ8" s="178"/>
      <c r="AK8" s="178"/>
      <c r="AL8" s="178"/>
      <c r="AM8" s="168">
        <f t="shared" ref="AM8" si="27">SUM(AN8,AS8,AX8)</f>
        <v>4</v>
      </c>
      <c r="AN8" s="136">
        <f t="shared" ref="AN8" si="28">SUM(AO8:AR8)</f>
        <v>3</v>
      </c>
      <c r="AO8" s="14">
        <v>3</v>
      </c>
      <c r="AP8" s="14"/>
      <c r="AQ8" s="14"/>
      <c r="AR8" s="18"/>
      <c r="AS8" s="123">
        <f t="shared" si="22"/>
        <v>0</v>
      </c>
      <c r="AT8" s="19"/>
      <c r="AU8" s="14"/>
      <c r="AV8" s="14"/>
      <c r="AW8" s="18"/>
      <c r="AX8" s="123">
        <f t="shared" ref="AX8" si="29">SUM(AY8:BB8)</f>
        <v>1</v>
      </c>
      <c r="AY8" s="19">
        <v>1</v>
      </c>
      <c r="AZ8" s="14"/>
      <c r="BA8" s="14"/>
      <c r="BB8" s="18"/>
      <c r="BC8" s="196">
        <f t="shared" ref="BC8" si="30">IF((AN8+AS8)&lt;&gt;0,ROUND(AN8/(AN8+AS8)*100,1),"")</f>
        <v>100</v>
      </c>
      <c r="BD8" s="196">
        <f>IF((AO8+AT8)&lt;&gt;0,ROUND(AO8/(AO8+AT8)*100,1),"")</f>
        <v>100</v>
      </c>
      <c r="BE8" s="196" t="str">
        <f t="shared" ref="BE8" si="31">IF((AP8+AU8)&lt;&gt;0,ROUND(AP8/(AP8+AU8)*100,1),"")</f>
        <v/>
      </c>
      <c r="BF8" s="196" t="str">
        <f t="shared" ref="BF8" si="32">IF((AQ8+AV8)&lt;&gt;0,ROUND(AQ8/(AQ8+AV8)*100,1),"")</f>
        <v/>
      </c>
      <c r="BG8" s="197" t="str">
        <f t="shared" ref="BG8" si="33">IF((AR8+AW8)&lt;&gt;0,ROUND(AR8/(AR8+AW8)*100,1),"")</f>
        <v/>
      </c>
      <c r="BH8" s="257">
        <f t="shared" si="24"/>
        <v>3</v>
      </c>
      <c r="BI8" s="215"/>
      <c r="BJ8" s="215"/>
      <c r="BK8" s="215"/>
      <c r="BL8" s="215"/>
      <c r="BM8" s="216">
        <v>1</v>
      </c>
      <c r="BN8" s="217">
        <v>2</v>
      </c>
      <c r="BO8" s="218"/>
      <c r="BP8" s="219"/>
      <c r="BQ8" s="234">
        <v>2</v>
      </c>
      <c r="BR8" s="242">
        <f t="shared" si="25"/>
        <v>2</v>
      </c>
      <c r="BS8" s="238"/>
      <c r="BT8" s="238">
        <v>1</v>
      </c>
      <c r="BU8" s="238">
        <v>1</v>
      </c>
      <c r="BV8" s="238"/>
      <c r="BW8" s="238"/>
      <c r="BX8" s="238"/>
      <c r="BY8" s="238"/>
      <c r="BZ8" s="238"/>
    </row>
    <row r="9" spans="1:78" ht="29.25" customHeight="1">
      <c r="A9" s="90">
        <f t="shared" si="26"/>
        <v>45965</v>
      </c>
      <c r="B9" s="91" t="str">
        <f t="shared" si="19"/>
        <v>火</v>
      </c>
      <c r="C9" s="144">
        <f t="shared" ref="C9" si="34">SUM(D9:K9)</f>
        <v>190888</v>
      </c>
      <c r="D9" s="140">
        <v>129572</v>
      </c>
      <c r="E9" s="7">
        <v>52881</v>
      </c>
      <c r="F9" s="7">
        <v>81</v>
      </c>
      <c r="G9" s="7">
        <v>5454</v>
      </c>
      <c r="H9" s="7">
        <v>2900</v>
      </c>
      <c r="I9" s="7"/>
      <c r="J9" s="7"/>
      <c r="K9" s="8"/>
      <c r="L9" s="13">
        <v>7</v>
      </c>
      <c r="M9" s="14">
        <v>3</v>
      </c>
      <c r="N9" s="14">
        <v>1</v>
      </c>
      <c r="O9" s="14">
        <v>5</v>
      </c>
      <c r="P9" s="16">
        <v>7</v>
      </c>
      <c r="Q9" s="17"/>
      <c r="R9" s="14"/>
      <c r="S9" s="14"/>
      <c r="T9" s="252"/>
      <c r="U9" s="13">
        <v>1</v>
      </c>
      <c r="V9" s="19">
        <v>1</v>
      </c>
      <c r="W9" s="14">
        <v>1</v>
      </c>
      <c r="X9" s="16">
        <v>2</v>
      </c>
      <c r="Y9" s="15">
        <v>1</v>
      </c>
      <c r="Z9" s="19"/>
      <c r="AA9" s="14"/>
      <c r="AB9" s="16"/>
      <c r="AC9" s="17"/>
      <c r="AD9" s="14"/>
      <c r="AE9" s="18"/>
      <c r="AF9" s="149"/>
      <c r="AG9" s="150"/>
      <c r="AH9" s="151"/>
      <c r="AI9" s="178">
        <v>7</v>
      </c>
      <c r="AJ9" s="178"/>
      <c r="AK9" s="178"/>
      <c r="AL9" s="178"/>
      <c r="AM9" s="168">
        <f t="shared" ref="AM9" si="35">SUM(AN9,AS9,AX9)</f>
        <v>10</v>
      </c>
      <c r="AN9" s="136">
        <f t="shared" ref="AN9" si="36">SUM(AO9:AR9)</f>
        <v>10</v>
      </c>
      <c r="AO9" s="14">
        <v>10</v>
      </c>
      <c r="AP9" s="14"/>
      <c r="AQ9" s="14"/>
      <c r="AR9" s="18"/>
      <c r="AS9" s="123">
        <f t="shared" ref="AS9" si="37">SUM(AT9:AW9)</f>
        <v>0</v>
      </c>
      <c r="AT9" s="19"/>
      <c r="AU9" s="14"/>
      <c r="AV9" s="14"/>
      <c r="AW9" s="18"/>
      <c r="AX9" s="123">
        <f t="shared" ref="AX9" si="38">SUM(AY9:BB9)</f>
        <v>0</v>
      </c>
      <c r="AY9" s="19"/>
      <c r="AZ9" s="14"/>
      <c r="BA9" s="14"/>
      <c r="BB9" s="18"/>
      <c r="BC9" s="196">
        <f t="shared" ref="BC9" si="39">IF((AN9+AS9)&lt;&gt;0,ROUND(AN9/(AN9+AS9)*100,1),"")</f>
        <v>100</v>
      </c>
      <c r="BD9" s="196">
        <f t="shared" ref="BD9" si="40">IF((AO9+AT9)&lt;&gt;0,ROUND(AO9/(AO9+AT9)*100,1),"")</f>
        <v>100</v>
      </c>
      <c r="BE9" s="196" t="str">
        <f t="shared" ref="BE9" si="41">IF((AP9+AU9)&lt;&gt;0,ROUND(AP9/(AP9+AU9)*100,1),"")</f>
        <v/>
      </c>
      <c r="BF9" s="196" t="str">
        <f t="shared" ref="BF9" si="42">IF((AQ9+AV9)&lt;&gt;0,ROUND(AQ9/(AQ9+AV9)*100,1),"")</f>
        <v/>
      </c>
      <c r="BG9" s="197" t="str">
        <f t="shared" ref="BG9" si="43">IF((AR9+AW9)&lt;&gt;0,ROUND(AR9/(AR9+AW9)*100,1),"")</f>
        <v/>
      </c>
      <c r="BH9" s="257">
        <f t="shared" si="24"/>
        <v>10</v>
      </c>
      <c r="BI9" s="215"/>
      <c r="BJ9" s="215">
        <v>2</v>
      </c>
      <c r="BK9" s="215"/>
      <c r="BL9" s="215">
        <v>1</v>
      </c>
      <c r="BM9" s="216"/>
      <c r="BN9" s="217">
        <v>7</v>
      </c>
      <c r="BO9" s="218"/>
      <c r="BP9" s="219"/>
      <c r="BQ9" s="234">
        <v>2</v>
      </c>
      <c r="BR9" s="242">
        <f t="shared" si="25"/>
        <v>1</v>
      </c>
      <c r="BS9" s="238">
        <v>1</v>
      </c>
      <c r="BT9" s="238"/>
      <c r="BU9" s="238"/>
      <c r="BV9" s="238"/>
      <c r="BW9" s="238"/>
      <c r="BX9" s="238"/>
      <c r="BY9" s="238"/>
      <c r="BZ9" s="238"/>
    </row>
    <row r="10" spans="1:78" ht="29.25" customHeight="1">
      <c r="A10" s="90">
        <f t="shared" si="26"/>
        <v>45966</v>
      </c>
      <c r="B10" s="91" t="str">
        <f t="shared" si="19"/>
        <v>水</v>
      </c>
      <c r="C10" s="144">
        <f t="shared" si="13"/>
        <v>127880</v>
      </c>
      <c r="D10" s="140">
        <v>60454</v>
      </c>
      <c r="E10" s="7">
        <v>44908</v>
      </c>
      <c r="F10" s="7">
        <v>20700</v>
      </c>
      <c r="G10" s="7"/>
      <c r="H10" s="7"/>
      <c r="I10" s="7"/>
      <c r="J10" s="7"/>
      <c r="K10" s="8">
        <v>1818</v>
      </c>
      <c r="L10" s="13">
        <v>5</v>
      </c>
      <c r="M10" s="14">
        <v>2</v>
      </c>
      <c r="N10" s="14"/>
      <c r="O10" s="14">
        <v>5</v>
      </c>
      <c r="P10" s="16">
        <v>4</v>
      </c>
      <c r="Q10" s="17"/>
      <c r="R10" s="14">
        <v>1</v>
      </c>
      <c r="S10" s="14"/>
      <c r="T10" s="252"/>
      <c r="U10" s="13"/>
      <c r="V10" s="19">
        <v>1</v>
      </c>
      <c r="W10" s="14"/>
      <c r="X10" s="16"/>
      <c r="Y10" s="15">
        <v>1</v>
      </c>
      <c r="Z10" s="19"/>
      <c r="AA10" s="14"/>
      <c r="AB10" s="16"/>
      <c r="AC10" s="17"/>
      <c r="AD10" s="14"/>
      <c r="AE10" s="18"/>
      <c r="AF10" s="149"/>
      <c r="AG10" s="150"/>
      <c r="AH10" s="151"/>
      <c r="AI10" s="178">
        <v>2</v>
      </c>
      <c r="AJ10" s="178"/>
      <c r="AK10" s="178"/>
      <c r="AL10" s="178"/>
      <c r="AM10" s="168">
        <f t="shared" si="20"/>
        <v>6</v>
      </c>
      <c r="AN10" s="136">
        <f t="shared" si="21"/>
        <v>5</v>
      </c>
      <c r="AO10" s="19"/>
      <c r="AP10" s="14"/>
      <c r="AQ10" s="14">
        <v>5</v>
      </c>
      <c r="AR10" s="18"/>
      <c r="AS10" s="123">
        <f t="shared" si="22"/>
        <v>0</v>
      </c>
      <c r="AT10" s="19"/>
      <c r="AU10" s="14"/>
      <c r="AV10" s="14"/>
      <c r="AW10" s="18"/>
      <c r="AX10" s="123">
        <f t="shared" si="23"/>
        <v>1</v>
      </c>
      <c r="AY10" s="19"/>
      <c r="AZ10" s="14"/>
      <c r="BA10" s="14">
        <v>1</v>
      </c>
      <c r="BB10" s="18"/>
      <c r="BC10" s="196">
        <f t="shared" si="14"/>
        <v>100</v>
      </c>
      <c r="BD10" s="196" t="str">
        <f t="shared" si="15"/>
        <v/>
      </c>
      <c r="BE10" s="196" t="str">
        <f t="shared" si="16"/>
        <v/>
      </c>
      <c r="BF10" s="196">
        <f t="shared" si="17"/>
        <v>100</v>
      </c>
      <c r="BG10" s="197" t="str">
        <f t="shared" si="18"/>
        <v/>
      </c>
      <c r="BH10" s="257">
        <f t="shared" si="24"/>
        <v>5</v>
      </c>
      <c r="BI10" s="215">
        <v>1</v>
      </c>
      <c r="BJ10" s="215">
        <v>1</v>
      </c>
      <c r="BK10" s="215"/>
      <c r="BL10" s="215">
        <v>1</v>
      </c>
      <c r="BM10" s="216"/>
      <c r="BN10" s="217">
        <v>2</v>
      </c>
      <c r="BO10" s="218"/>
      <c r="BP10" s="219">
        <v>1</v>
      </c>
      <c r="BQ10" s="234"/>
      <c r="BR10" s="242">
        <f t="shared" si="25"/>
        <v>0</v>
      </c>
      <c r="BS10" s="238"/>
      <c r="BT10" s="238"/>
      <c r="BU10" s="238"/>
      <c r="BV10" s="238"/>
      <c r="BW10" s="238"/>
      <c r="BX10" s="238"/>
      <c r="BY10" s="238"/>
      <c r="BZ10" s="238"/>
    </row>
    <row r="11" spans="1:78" ht="29.25" customHeight="1">
      <c r="A11" s="90">
        <f t="shared" si="26"/>
        <v>45967</v>
      </c>
      <c r="B11" s="91" t="str">
        <f t="shared" si="19"/>
        <v>木</v>
      </c>
      <c r="C11" s="144">
        <f t="shared" si="13"/>
        <v>510226</v>
      </c>
      <c r="D11" s="140">
        <v>473863</v>
      </c>
      <c r="E11" s="7">
        <v>16818</v>
      </c>
      <c r="F11" s="7">
        <v>9909</v>
      </c>
      <c r="G11" s="7"/>
      <c r="H11" s="7">
        <v>9636</v>
      </c>
      <c r="I11" s="7"/>
      <c r="J11" s="7"/>
      <c r="K11" s="8"/>
      <c r="L11" s="13">
        <v>6</v>
      </c>
      <c r="M11" s="14">
        <v>3</v>
      </c>
      <c r="N11" s="14"/>
      <c r="O11" s="14">
        <v>4</v>
      </c>
      <c r="P11" s="16">
        <v>7</v>
      </c>
      <c r="Q11" s="17">
        <v>1</v>
      </c>
      <c r="R11" s="14"/>
      <c r="S11" s="14"/>
      <c r="T11" s="252"/>
      <c r="U11" s="13">
        <v>1</v>
      </c>
      <c r="V11" s="19">
        <v>1</v>
      </c>
      <c r="W11" s="14">
        <v>1</v>
      </c>
      <c r="X11" s="16">
        <v>2</v>
      </c>
      <c r="Y11" s="15">
        <v>1</v>
      </c>
      <c r="Z11" s="19"/>
      <c r="AA11" s="14"/>
      <c r="AB11" s="16"/>
      <c r="AC11" s="17"/>
      <c r="AD11" s="14"/>
      <c r="AE11" s="18"/>
      <c r="AF11" s="149"/>
      <c r="AG11" s="150"/>
      <c r="AH11" s="151"/>
      <c r="AI11" s="178">
        <v>6</v>
      </c>
      <c r="AJ11" s="178"/>
      <c r="AK11" s="178">
        <v>1</v>
      </c>
      <c r="AL11" s="178"/>
      <c r="AM11" s="168">
        <f t="shared" si="20"/>
        <v>10</v>
      </c>
      <c r="AN11" s="136">
        <f t="shared" si="21"/>
        <v>9</v>
      </c>
      <c r="AO11" s="19">
        <v>9</v>
      </c>
      <c r="AP11" s="14"/>
      <c r="AQ11" s="14"/>
      <c r="AR11" s="18"/>
      <c r="AS11" s="123">
        <f t="shared" si="22"/>
        <v>1</v>
      </c>
      <c r="AT11" s="19">
        <v>1</v>
      </c>
      <c r="AU11" s="14"/>
      <c r="AV11" s="14"/>
      <c r="AW11" s="18"/>
      <c r="AX11" s="123">
        <f t="shared" si="23"/>
        <v>0</v>
      </c>
      <c r="AY11" s="19"/>
      <c r="AZ11" s="14"/>
      <c r="BA11" s="14"/>
      <c r="BB11" s="18"/>
      <c r="BC11" s="196">
        <f t="shared" si="14"/>
        <v>90</v>
      </c>
      <c r="BD11" s="196">
        <f t="shared" si="15"/>
        <v>90</v>
      </c>
      <c r="BE11" s="196" t="str">
        <f t="shared" si="16"/>
        <v/>
      </c>
      <c r="BF11" s="196" t="str">
        <f t="shared" si="17"/>
        <v/>
      </c>
      <c r="BG11" s="197" t="str">
        <f t="shared" si="18"/>
        <v/>
      </c>
      <c r="BH11" s="257">
        <f t="shared" si="24"/>
        <v>9</v>
      </c>
      <c r="BI11" s="215"/>
      <c r="BJ11" s="215">
        <v>1</v>
      </c>
      <c r="BK11" s="215"/>
      <c r="BL11" s="215">
        <v>1</v>
      </c>
      <c r="BM11" s="216"/>
      <c r="BN11" s="217">
        <v>7</v>
      </c>
      <c r="BO11" s="218"/>
      <c r="BP11" s="219">
        <v>1</v>
      </c>
      <c r="BQ11" s="234"/>
      <c r="BR11" s="242">
        <f>SUM(BS11:BZ11)</f>
        <v>1</v>
      </c>
      <c r="BS11" s="238">
        <v>1</v>
      </c>
      <c r="BT11" s="238"/>
      <c r="BU11" s="238"/>
      <c r="BV11" s="238"/>
      <c r="BW11" s="238"/>
      <c r="BX11" s="238"/>
      <c r="BY11" s="238"/>
      <c r="BZ11" s="238"/>
    </row>
    <row r="12" spans="1:78" s="3" customFormat="1" ht="29.25" customHeight="1">
      <c r="A12" s="90">
        <f t="shared" si="26"/>
        <v>45968</v>
      </c>
      <c r="B12" s="91" t="str">
        <f t="shared" si="19"/>
        <v>金</v>
      </c>
      <c r="C12" s="144">
        <f t="shared" si="13"/>
        <v>646107</v>
      </c>
      <c r="D12" s="140">
        <v>607272</v>
      </c>
      <c r="E12" s="7">
        <v>19545</v>
      </c>
      <c r="F12" s="7">
        <v>1090</v>
      </c>
      <c r="G12" s="7"/>
      <c r="H12" s="7">
        <v>18200</v>
      </c>
      <c r="I12" s="7"/>
      <c r="J12" s="7"/>
      <c r="K12" s="8"/>
      <c r="L12" s="13">
        <v>6</v>
      </c>
      <c r="M12" s="14">
        <v>6</v>
      </c>
      <c r="N12" s="14">
        <v>1</v>
      </c>
      <c r="O12" s="14">
        <v>7</v>
      </c>
      <c r="P12" s="16">
        <v>7</v>
      </c>
      <c r="Q12" s="17"/>
      <c r="R12" s="14"/>
      <c r="S12" s="14"/>
      <c r="T12" s="252"/>
      <c r="U12" s="13">
        <v>1</v>
      </c>
      <c r="V12" s="19">
        <v>1</v>
      </c>
      <c r="W12" s="14">
        <v>1</v>
      </c>
      <c r="X12" s="16">
        <v>1</v>
      </c>
      <c r="Y12" s="15">
        <v>1</v>
      </c>
      <c r="Z12" s="19"/>
      <c r="AA12" s="14"/>
      <c r="AB12" s="16"/>
      <c r="AC12" s="17"/>
      <c r="AD12" s="14"/>
      <c r="AE12" s="18"/>
      <c r="AF12" s="149"/>
      <c r="AG12" s="150"/>
      <c r="AH12" s="151"/>
      <c r="AI12" s="178">
        <v>3</v>
      </c>
      <c r="AJ12" s="178">
        <v>1</v>
      </c>
      <c r="AK12" s="178"/>
      <c r="AL12" s="178"/>
      <c r="AM12" s="168">
        <f t="shared" si="20"/>
        <v>10</v>
      </c>
      <c r="AN12" s="136">
        <f t="shared" si="21"/>
        <v>9</v>
      </c>
      <c r="AO12" s="19">
        <v>1</v>
      </c>
      <c r="AP12" s="14">
        <v>7</v>
      </c>
      <c r="AQ12" s="14">
        <v>1</v>
      </c>
      <c r="AR12" s="18"/>
      <c r="AS12" s="123">
        <f t="shared" si="22"/>
        <v>1</v>
      </c>
      <c r="AT12" s="19"/>
      <c r="AU12" s="14">
        <v>1</v>
      </c>
      <c r="AV12" s="14"/>
      <c r="AW12" s="18"/>
      <c r="AX12" s="123">
        <f t="shared" si="23"/>
        <v>0</v>
      </c>
      <c r="AY12" s="19"/>
      <c r="AZ12" s="14"/>
      <c r="BA12" s="14"/>
      <c r="BB12" s="18"/>
      <c r="BC12" s="196">
        <f t="shared" si="14"/>
        <v>90</v>
      </c>
      <c r="BD12" s="196">
        <f t="shared" si="15"/>
        <v>100</v>
      </c>
      <c r="BE12" s="196">
        <f t="shared" si="16"/>
        <v>87.5</v>
      </c>
      <c r="BF12" s="196">
        <f t="shared" si="17"/>
        <v>100</v>
      </c>
      <c r="BG12" s="197" t="str">
        <f t="shared" si="18"/>
        <v/>
      </c>
      <c r="BH12" s="257">
        <f t="shared" si="24"/>
        <v>9</v>
      </c>
      <c r="BI12" s="215">
        <v>1</v>
      </c>
      <c r="BJ12" s="215">
        <v>2</v>
      </c>
      <c r="BK12" s="215">
        <v>1</v>
      </c>
      <c r="BL12" s="215"/>
      <c r="BM12" s="216"/>
      <c r="BN12" s="217">
        <v>5</v>
      </c>
      <c r="BO12" s="218">
        <v>1</v>
      </c>
      <c r="BP12" s="219"/>
      <c r="BQ12" s="234">
        <v>1</v>
      </c>
      <c r="BR12" s="242">
        <f t="shared" si="25"/>
        <v>0</v>
      </c>
      <c r="BS12" s="238"/>
      <c r="BT12" s="238"/>
      <c r="BU12" s="238"/>
      <c r="BV12" s="238"/>
      <c r="BW12" s="238"/>
      <c r="BX12" s="238"/>
      <c r="BY12" s="238"/>
      <c r="BZ12" s="238"/>
    </row>
    <row r="13" spans="1:78" ht="29.25" customHeight="1">
      <c r="A13" s="90">
        <f t="shared" si="26"/>
        <v>45969</v>
      </c>
      <c r="B13" s="91" t="str">
        <f t="shared" si="19"/>
        <v>土</v>
      </c>
      <c r="C13" s="144">
        <f>SUM(D13:K13)</f>
        <v>55712</v>
      </c>
      <c r="D13" s="140"/>
      <c r="E13" s="7">
        <v>37909</v>
      </c>
      <c r="F13" s="7">
        <v>10431</v>
      </c>
      <c r="G13" s="7">
        <v>6818</v>
      </c>
      <c r="H13" s="7">
        <v>554</v>
      </c>
      <c r="I13" s="7"/>
      <c r="J13" s="7"/>
      <c r="K13" s="8"/>
      <c r="L13" s="13">
        <v>6</v>
      </c>
      <c r="M13" s="14">
        <v>1</v>
      </c>
      <c r="N13" s="14">
        <v>1</v>
      </c>
      <c r="O13" s="14">
        <v>4</v>
      </c>
      <c r="P13" s="16">
        <v>6</v>
      </c>
      <c r="Q13" s="17">
        <v>1</v>
      </c>
      <c r="R13" s="14"/>
      <c r="S13" s="14"/>
      <c r="T13" s="252"/>
      <c r="U13" s="13">
        <v>1</v>
      </c>
      <c r="V13" s="19">
        <v>1</v>
      </c>
      <c r="W13" s="14">
        <v>1</v>
      </c>
      <c r="X13" s="16">
        <v>1</v>
      </c>
      <c r="Y13" s="15">
        <v>1</v>
      </c>
      <c r="Z13" s="19"/>
      <c r="AA13" s="14"/>
      <c r="AB13" s="16"/>
      <c r="AC13" s="17"/>
      <c r="AD13" s="14"/>
      <c r="AE13" s="18"/>
      <c r="AF13" s="149"/>
      <c r="AG13" s="150"/>
      <c r="AH13" s="151"/>
      <c r="AI13" s="178">
        <v>6</v>
      </c>
      <c r="AJ13" s="178"/>
      <c r="AK13" s="178"/>
      <c r="AL13" s="178"/>
      <c r="AM13" s="168">
        <f t="shared" si="20"/>
        <v>8</v>
      </c>
      <c r="AN13" s="136">
        <f t="shared" si="21"/>
        <v>7</v>
      </c>
      <c r="AO13" s="19">
        <v>7</v>
      </c>
      <c r="AP13" s="14"/>
      <c r="AQ13" s="14"/>
      <c r="AR13" s="18"/>
      <c r="AS13" s="123">
        <f t="shared" si="22"/>
        <v>0</v>
      </c>
      <c r="AT13" s="19"/>
      <c r="AU13" s="14"/>
      <c r="AV13" s="14"/>
      <c r="AW13" s="18"/>
      <c r="AX13" s="123">
        <f t="shared" si="23"/>
        <v>1</v>
      </c>
      <c r="AY13" s="19">
        <v>1</v>
      </c>
      <c r="AZ13" s="14"/>
      <c r="BA13" s="14"/>
      <c r="BB13" s="18"/>
      <c r="BC13" s="196">
        <f t="shared" si="14"/>
        <v>100</v>
      </c>
      <c r="BD13" s="196">
        <f t="shared" si="15"/>
        <v>100</v>
      </c>
      <c r="BE13" s="196" t="str">
        <f t="shared" si="16"/>
        <v/>
      </c>
      <c r="BF13" s="196" t="str">
        <f t="shared" si="17"/>
        <v/>
      </c>
      <c r="BG13" s="197" t="str">
        <f t="shared" si="18"/>
        <v/>
      </c>
      <c r="BH13" s="257">
        <f t="shared" si="24"/>
        <v>7</v>
      </c>
      <c r="BI13" s="215">
        <v>1</v>
      </c>
      <c r="BJ13" s="215"/>
      <c r="BK13" s="215"/>
      <c r="BL13" s="215"/>
      <c r="BM13" s="216"/>
      <c r="BN13" s="217">
        <v>6</v>
      </c>
      <c r="BO13" s="218">
        <v>1</v>
      </c>
      <c r="BP13" s="219"/>
      <c r="BQ13" s="234">
        <v>1</v>
      </c>
      <c r="BR13" s="242">
        <f t="shared" si="25"/>
        <v>1</v>
      </c>
      <c r="BS13" s="238"/>
      <c r="BT13" s="238"/>
      <c r="BU13" s="238">
        <v>1</v>
      </c>
      <c r="BV13" s="238"/>
      <c r="BW13" s="238"/>
      <c r="BX13" s="238"/>
      <c r="BY13" s="238"/>
      <c r="BZ13" s="238"/>
    </row>
    <row r="14" spans="1:78" ht="29.25" customHeight="1">
      <c r="A14" s="90">
        <f t="shared" si="26"/>
        <v>45970</v>
      </c>
      <c r="B14" s="91" t="str">
        <f t="shared" si="19"/>
        <v>日</v>
      </c>
      <c r="C14" s="144">
        <f t="shared" si="13"/>
        <v>302425</v>
      </c>
      <c r="D14" s="140">
        <v>281556</v>
      </c>
      <c r="E14" s="7">
        <v>1909</v>
      </c>
      <c r="F14" s="7">
        <v>18610</v>
      </c>
      <c r="G14" s="7"/>
      <c r="H14" s="7">
        <v>350</v>
      </c>
      <c r="I14" s="7"/>
      <c r="J14" s="7"/>
      <c r="K14" s="8"/>
      <c r="L14" s="13">
        <v>7</v>
      </c>
      <c r="M14" s="14">
        <v>2</v>
      </c>
      <c r="N14" s="14"/>
      <c r="O14" s="14">
        <v>7</v>
      </c>
      <c r="P14" s="16">
        <v>5</v>
      </c>
      <c r="Q14" s="17"/>
      <c r="R14" s="14"/>
      <c r="S14" s="14"/>
      <c r="T14" s="252"/>
      <c r="U14" s="13">
        <v>1</v>
      </c>
      <c r="V14" s="19">
        <v>1</v>
      </c>
      <c r="W14" s="14"/>
      <c r="X14" s="16"/>
      <c r="Y14" s="15">
        <v>1</v>
      </c>
      <c r="Z14" s="19"/>
      <c r="AA14" s="14"/>
      <c r="AB14" s="16"/>
      <c r="AC14" s="17"/>
      <c r="AD14" s="14"/>
      <c r="AE14" s="18"/>
      <c r="AF14" s="149"/>
      <c r="AG14" s="150"/>
      <c r="AH14" s="151"/>
      <c r="AI14" s="178">
        <v>6</v>
      </c>
      <c r="AJ14" s="178"/>
      <c r="AK14" s="178"/>
      <c r="AL14" s="178"/>
      <c r="AM14" s="168">
        <f t="shared" si="20"/>
        <v>7</v>
      </c>
      <c r="AN14" s="136">
        <f t="shared" si="21"/>
        <v>7</v>
      </c>
      <c r="AO14" s="19"/>
      <c r="AP14" s="14"/>
      <c r="AQ14" s="14">
        <v>7</v>
      </c>
      <c r="AR14" s="18"/>
      <c r="AS14" s="123">
        <f t="shared" si="22"/>
        <v>0</v>
      </c>
      <c r="AT14" s="19"/>
      <c r="AU14" s="14"/>
      <c r="AV14" s="14"/>
      <c r="AW14" s="18"/>
      <c r="AX14" s="123">
        <f t="shared" si="23"/>
        <v>0</v>
      </c>
      <c r="AY14" s="19"/>
      <c r="AZ14" s="14"/>
      <c r="BA14" s="14"/>
      <c r="BB14" s="18"/>
      <c r="BC14" s="196">
        <f t="shared" si="14"/>
        <v>100</v>
      </c>
      <c r="BD14" s="196" t="str">
        <f t="shared" si="15"/>
        <v/>
      </c>
      <c r="BE14" s="196" t="str">
        <f t="shared" si="16"/>
        <v/>
      </c>
      <c r="BF14" s="196">
        <f t="shared" si="17"/>
        <v>100</v>
      </c>
      <c r="BG14" s="197" t="str">
        <f t="shared" si="18"/>
        <v/>
      </c>
      <c r="BH14" s="257">
        <f t="shared" si="24"/>
        <v>7</v>
      </c>
      <c r="BI14" s="215"/>
      <c r="BJ14" s="215"/>
      <c r="BK14" s="215"/>
      <c r="BL14" s="215">
        <v>1</v>
      </c>
      <c r="BM14" s="216"/>
      <c r="BN14" s="217">
        <v>6</v>
      </c>
      <c r="BO14" s="218"/>
      <c r="BP14" s="219"/>
      <c r="BQ14" s="234"/>
      <c r="BR14" s="242">
        <f t="shared" si="25"/>
        <v>0</v>
      </c>
      <c r="BS14" s="238"/>
      <c r="BT14" s="238"/>
      <c r="BU14" s="238"/>
      <c r="BV14" s="238"/>
      <c r="BW14" s="238"/>
      <c r="BX14" s="238"/>
      <c r="BY14" s="238"/>
      <c r="BZ14" s="238"/>
    </row>
    <row r="15" spans="1:78" ht="29.25" customHeight="1">
      <c r="A15" s="90">
        <f t="shared" si="26"/>
        <v>45971</v>
      </c>
      <c r="B15" s="91" t="str">
        <f t="shared" si="19"/>
        <v>月</v>
      </c>
      <c r="C15" s="144">
        <f t="shared" si="13"/>
        <v>575124</v>
      </c>
      <c r="D15" s="140">
        <v>404545</v>
      </c>
      <c r="E15" s="7">
        <v>545</v>
      </c>
      <c r="F15" s="7">
        <v>169580</v>
      </c>
      <c r="G15" s="7"/>
      <c r="H15" s="7">
        <v>454</v>
      </c>
      <c r="I15" s="7"/>
      <c r="J15" s="7"/>
      <c r="K15" s="8"/>
      <c r="L15" s="13">
        <v>6</v>
      </c>
      <c r="M15" s="14">
        <v>3</v>
      </c>
      <c r="N15" s="14"/>
      <c r="O15" s="14">
        <v>6</v>
      </c>
      <c r="P15" s="16">
        <v>3</v>
      </c>
      <c r="Q15" s="17"/>
      <c r="R15" s="14"/>
      <c r="S15" s="14"/>
      <c r="T15" s="175"/>
      <c r="U15" s="19">
        <v>1</v>
      </c>
      <c r="V15" s="19">
        <v>1</v>
      </c>
      <c r="W15" s="14">
        <v>2</v>
      </c>
      <c r="X15" s="16">
        <v>1</v>
      </c>
      <c r="Y15" s="15">
        <v>1</v>
      </c>
      <c r="Z15" s="13"/>
      <c r="AA15" s="14"/>
      <c r="AB15" s="16"/>
      <c r="AC15" s="17"/>
      <c r="AD15" s="14"/>
      <c r="AE15" s="18"/>
      <c r="AF15" s="149"/>
      <c r="AG15" s="150"/>
      <c r="AH15" s="151"/>
      <c r="AI15" s="178">
        <v>2</v>
      </c>
      <c r="AJ15" s="178"/>
      <c r="AK15" s="178">
        <v>1</v>
      </c>
      <c r="AL15" s="178"/>
      <c r="AM15" s="168">
        <f t="shared" si="20"/>
        <v>6</v>
      </c>
      <c r="AN15" s="136">
        <f t="shared" si="21"/>
        <v>6</v>
      </c>
      <c r="AO15" s="19"/>
      <c r="AP15" s="14"/>
      <c r="AQ15" s="14">
        <v>6</v>
      </c>
      <c r="AR15" s="18"/>
      <c r="AS15" s="123">
        <f t="shared" si="22"/>
        <v>0</v>
      </c>
      <c r="AT15" s="19"/>
      <c r="AU15" s="14"/>
      <c r="AV15" s="14"/>
      <c r="AW15" s="18"/>
      <c r="AX15" s="123">
        <f t="shared" si="23"/>
        <v>0</v>
      </c>
      <c r="AY15" s="19"/>
      <c r="AZ15" s="14"/>
      <c r="BA15" s="14"/>
      <c r="BB15" s="18"/>
      <c r="BC15" s="196">
        <f t="shared" si="14"/>
        <v>100</v>
      </c>
      <c r="BD15" s="196" t="str">
        <f t="shared" si="15"/>
        <v/>
      </c>
      <c r="BE15" s="196" t="str">
        <f t="shared" si="16"/>
        <v/>
      </c>
      <c r="BF15" s="196">
        <f t="shared" si="17"/>
        <v>100</v>
      </c>
      <c r="BG15" s="197" t="str">
        <f t="shared" si="18"/>
        <v/>
      </c>
      <c r="BH15" s="257">
        <f t="shared" si="24"/>
        <v>6</v>
      </c>
      <c r="BI15" s="215">
        <v>1</v>
      </c>
      <c r="BJ15" s="215">
        <v>1</v>
      </c>
      <c r="BK15" s="215"/>
      <c r="BL15" s="215"/>
      <c r="BM15" s="216">
        <v>1</v>
      </c>
      <c r="BN15" s="217">
        <v>3</v>
      </c>
      <c r="BO15" s="218">
        <v>1</v>
      </c>
      <c r="BP15" s="219"/>
      <c r="BQ15" s="234"/>
      <c r="BR15" s="242">
        <f t="shared" si="25"/>
        <v>0</v>
      </c>
      <c r="BS15" s="238"/>
      <c r="BT15" s="238"/>
      <c r="BU15" s="238"/>
      <c r="BV15" s="238"/>
      <c r="BW15" s="238"/>
      <c r="BX15" s="238"/>
      <c r="BY15" s="238"/>
      <c r="BZ15" s="238"/>
    </row>
    <row r="16" spans="1:78" ht="29.25" customHeight="1">
      <c r="A16" s="90">
        <f t="shared" si="26"/>
        <v>45972</v>
      </c>
      <c r="B16" s="91" t="str">
        <f t="shared" si="19"/>
        <v>火</v>
      </c>
      <c r="C16" s="144">
        <f t="shared" si="13"/>
        <v>19181</v>
      </c>
      <c r="D16" s="140">
        <v>14000</v>
      </c>
      <c r="E16" s="7">
        <v>4545</v>
      </c>
      <c r="F16" s="7"/>
      <c r="G16" s="7"/>
      <c r="H16" s="7">
        <v>636</v>
      </c>
      <c r="I16" s="7"/>
      <c r="J16" s="7"/>
      <c r="K16" s="8"/>
      <c r="L16" s="13">
        <v>2</v>
      </c>
      <c r="M16" s="14"/>
      <c r="N16" s="14"/>
      <c r="O16" s="14">
        <v>2</v>
      </c>
      <c r="P16" s="16">
        <v>2</v>
      </c>
      <c r="Q16" s="17"/>
      <c r="R16" s="14"/>
      <c r="S16" s="14"/>
      <c r="T16" s="175"/>
      <c r="U16" s="19">
        <v>1</v>
      </c>
      <c r="V16" s="19">
        <v>1</v>
      </c>
      <c r="W16" s="14"/>
      <c r="X16" s="16"/>
      <c r="Y16" s="15">
        <v>1</v>
      </c>
      <c r="Z16" s="13"/>
      <c r="AA16" s="14"/>
      <c r="AB16" s="16"/>
      <c r="AC16" s="17"/>
      <c r="AD16" s="14"/>
      <c r="AE16" s="18"/>
      <c r="AF16" s="149"/>
      <c r="AG16" s="150"/>
      <c r="AH16" s="151"/>
      <c r="AI16" s="178">
        <v>1</v>
      </c>
      <c r="AJ16" s="178"/>
      <c r="AK16" s="178">
        <v>1</v>
      </c>
      <c r="AL16" s="178"/>
      <c r="AM16" s="168">
        <f t="shared" si="20"/>
        <v>2</v>
      </c>
      <c r="AN16" s="136">
        <f t="shared" si="21"/>
        <v>2</v>
      </c>
      <c r="AO16" s="19"/>
      <c r="AP16" s="14"/>
      <c r="AQ16" s="14">
        <v>2</v>
      </c>
      <c r="AR16" s="18"/>
      <c r="AS16" s="123">
        <f t="shared" si="22"/>
        <v>0</v>
      </c>
      <c r="AT16" s="19"/>
      <c r="AU16" s="14"/>
      <c r="AV16" s="14"/>
      <c r="AW16" s="18"/>
      <c r="AX16" s="123">
        <f t="shared" si="23"/>
        <v>0</v>
      </c>
      <c r="AY16" s="19"/>
      <c r="AZ16" s="14"/>
      <c r="BA16" s="14"/>
      <c r="BB16" s="18"/>
      <c r="BC16" s="196">
        <f t="shared" si="14"/>
        <v>100</v>
      </c>
      <c r="BD16" s="196" t="str">
        <f t="shared" si="15"/>
        <v/>
      </c>
      <c r="BE16" s="196" t="str">
        <f t="shared" si="16"/>
        <v/>
      </c>
      <c r="BF16" s="196">
        <f t="shared" si="17"/>
        <v>100</v>
      </c>
      <c r="BG16" s="197" t="str">
        <f t="shared" si="18"/>
        <v/>
      </c>
      <c r="BH16" s="257">
        <f t="shared" si="24"/>
        <v>2</v>
      </c>
      <c r="BI16" s="215"/>
      <c r="BJ16" s="215"/>
      <c r="BK16" s="215"/>
      <c r="BL16" s="215"/>
      <c r="BM16" s="216"/>
      <c r="BN16" s="217">
        <v>2</v>
      </c>
      <c r="BO16" s="218"/>
      <c r="BP16" s="219"/>
      <c r="BQ16" s="234"/>
      <c r="BR16" s="242">
        <f>SUM(BS16:BZ16)</f>
        <v>1</v>
      </c>
      <c r="BS16" s="238"/>
      <c r="BT16" s="238"/>
      <c r="BU16" s="238"/>
      <c r="BV16" s="238"/>
      <c r="BW16" s="238"/>
      <c r="BX16" s="238"/>
      <c r="BY16" s="238">
        <v>1</v>
      </c>
      <c r="BZ16" s="238"/>
    </row>
    <row r="17" spans="1:78" ht="29.25" customHeight="1">
      <c r="A17" s="90">
        <f t="shared" si="26"/>
        <v>45973</v>
      </c>
      <c r="B17" s="91" t="str">
        <f t="shared" si="19"/>
        <v>水</v>
      </c>
      <c r="C17" s="144">
        <f>SUM(D17:K17)</f>
        <v>23999</v>
      </c>
      <c r="D17" s="140">
        <v>909</v>
      </c>
      <c r="E17" s="7">
        <v>18363</v>
      </c>
      <c r="F17" s="7">
        <v>4727</v>
      </c>
      <c r="G17" s="7"/>
      <c r="H17" s="7"/>
      <c r="I17" s="7"/>
      <c r="J17" s="7"/>
      <c r="K17" s="8"/>
      <c r="L17" s="13">
        <v>2</v>
      </c>
      <c r="M17" s="14"/>
      <c r="N17" s="14"/>
      <c r="O17" s="14">
        <v>1</v>
      </c>
      <c r="P17" s="16">
        <v>2</v>
      </c>
      <c r="Q17" s="17"/>
      <c r="R17" s="14"/>
      <c r="S17" s="14"/>
      <c r="T17" s="175"/>
      <c r="U17" s="19">
        <v>1</v>
      </c>
      <c r="V17" s="19">
        <v>1</v>
      </c>
      <c r="W17" s="14">
        <v>1</v>
      </c>
      <c r="X17" s="16">
        <v>2</v>
      </c>
      <c r="Y17" s="15">
        <v>1</v>
      </c>
      <c r="Z17" s="13"/>
      <c r="AA17" s="14"/>
      <c r="AB17" s="16"/>
      <c r="AC17" s="17"/>
      <c r="AD17" s="14"/>
      <c r="AE17" s="18"/>
      <c r="AF17" s="149"/>
      <c r="AG17" s="150"/>
      <c r="AH17" s="151"/>
      <c r="AI17" s="178">
        <v>2</v>
      </c>
      <c r="AJ17" s="178"/>
      <c r="AK17" s="178"/>
      <c r="AL17" s="178"/>
      <c r="AM17" s="168">
        <f t="shared" si="20"/>
        <v>2</v>
      </c>
      <c r="AN17" s="136">
        <f t="shared" si="21"/>
        <v>2</v>
      </c>
      <c r="AO17" s="19">
        <v>2</v>
      </c>
      <c r="AP17" s="14"/>
      <c r="AQ17" s="14"/>
      <c r="AR17" s="18"/>
      <c r="AS17" s="123">
        <f t="shared" si="22"/>
        <v>0</v>
      </c>
      <c r="AT17" s="19"/>
      <c r="AU17" s="14"/>
      <c r="AV17" s="14"/>
      <c r="AW17" s="18"/>
      <c r="AX17" s="123">
        <f t="shared" si="23"/>
        <v>0</v>
      </c>
      <c r="AY17" s="19"/>
      <c r="AZ17" s="14"/>
      <c r="BA17" s="14"/>
      <c r="BB17" s="18"/>
      <c r="BC17" s="196">
        <f t="shared" si="14"/>
        <v>100</v>
      </c>
      <c r="BD17" s="196">
        <f t="shared" si="15"/>
        <v>100</v>
      </c>
      <c r="BE17" s="196" t="str">
        <f t="shared" si="16"/>
        <v/>
      </c>
      <c r="BF17" s="196" t="str">
        <f t="shared" si="17"/>
        <v/>
      </c>
      <c r="BG17" s="197" t="str">
        <f t="shared" si="18"/>
        <v/>
      </c>
      <c r="BH17" s="257">
        <f t="shared" si="24"/>
        <v>2</v>
      </c>
      <c r="BI17" s="215"/>
      <c r="BJ17" s="215"/>
      <c r="BK17" s="215"/>
      <c r="BL17" s="215"/>
      <c r="BM17" s="216"/>
      <c r="BN17" s="220">
        <v>2</v>
      </c>
      <c r="BO17" s="221"/>
      <c r="BP17" s="219"/>
      <c r="BQ17" s="234"/>
      <c r="BR17" s="242">
        <f t="shared" si="25"/>
        <v>1</v>
      </c>
      <c r="BS17" s="238"/>
      <c r="BT17" s="238"/>
      <c r="BU17" s="238"/>
      <c r="BV17" s="238">
        <v>1</v>
      </c>
      <c r="BW17" s="238"/>
      <c r="BX17" s="238"/>
      <c r="BY17" s="238"/>
      <c r="BZ17" s="238"/>
    </row>
    <row r="18" spans="1:78" ht="29.25" customHeight="1">
      <c r="A18" s="90">
        <f t="shared" si="26"/>
        <v>45974</v>
      </c>
      <c r="B18" s="91" t="str">
        <f t="shared" si="19"/>
        <v>木</v>
      </c>
      <c r="C18" s="144">
        <f t="shared" si="13"/>
        <v>5454</v>
      </c>
      <c r="D18" s="140"/>
      <c r="E18" s="7"/>
      <c r="F18" s="7">
        <v>3636</v>
      </c>
      <c r="G18" s="7"/>
      <c r="H18" s="7">
        <v>1818</v>
      </c>
      <c r="I18" s="7"/>
      <c r="J18" s="7"/>
      <c r="K18" s="8"/>
      <c r="L18" s="13">
        <v>2</v>
      </c>
      <c r="M18" s="14"/>
      <c r="N18" s="14"/>
      <c r="O18" s="14"/>
      <c r="P18" s="16">
        <v>2</v>
      </c>
      <c r="Q18" s="17"/>
      <c r="R18" s="14"/>
      <c r="S18" s="14"/>
      <c r="T18" s="175"/>
      <c r="U18" s="19">
        <v>1</v>
      </c>
      <c r="V18" s="19">
        <v>1</v>
      </c>
      <c r="W18" s="14">
        <v>1</v>
      </c>
      <c r="X18" s="16">
        <v>1</v>
      </c>
      <c r="Y18" s="15">
        <v>1</v>
      </c>
      <c r="Z18" s="13"/>
      <c r="AA18" s="14"/>
      <c r="AB18" s="16"/>
      <c r="AC18" s="17"/>
      <c r="AD18" s="14"/>
      <c r="AE18" s="18"/>
      <c r="AF18" s="149"/>
      <c r="AG18" s="150"/>
      <c r="AH18" s="151"/>
      <c r="AI18" s="178">
        <v>3</v>
      </c>
      <c r="AJ18" s="178"/>
      <c r="AK18" s="178"/>
      <c r="AL18" s="178"/>
      <c r="AM18" s="168">
        <f t="shared" si="20"/>
        <v>3</v>
      </c>
      <c r="AN18" s="136">
        <f t="shared" si="21"/>
        <v>3</v>
      </c>
      <c r="AO18" s="19">
        <v>3</v>
      </c>
      <c r="AP18" s="14"/>
      <c r="AQ18" s="14"/>
      <c r="AR18" s="18"/>
      <c r="AS18" s="123">
        <f t="shared" si="22"/>
        <v>0</v>
      </c>
      <c r="AT18" s="19"/>
      <c r="AU18" s="14"/>
      <c r="AV18" s="14"/>
      <c r="AW18" s="18"/>
      <c r="AX18" s="123">
        <f t="shared" si="23"/>
        <v>0</v>
      </c>
      <c r="AY18" s="19"/>
      <c r="AZ18" s="14"/>
      <c r="BA18" s="14"/>
      <c r="BB18" s="18"/>
      <c r="BC18" s="196">
        <f t="shared" si="14"/>
        <v>100</v>
      </c>
      <c r="BD18" s="196">
        <f t="shared" si="15"/>
        <v>100</v>
      </c>
      <c r="BE18" s="196" t="str">
        <f t="shared" si="16"/>
        <v/>
      </c>
      <c r="BF18" s="196" t="str">
        <f t="shared" si="17"/>
        <v/>
      </c>
      <c r="BG18" s="197" t="str">
        <f t="shared" si="18"/>
        <v/>
      </c>
      <c r="BH18" s="257">
        <f t="shared" si="24"/>
        <v>3</v>
      </c>
      <c r="BI18" s="215"/>
      <c r="BJ18" s="215"/>
      <c r="BK18" s="215"/>
      <c r="BL18" s="215"/>
      <c r="BM18" s="216"/>
      <c r="BN18" s="220">
        <v>3</v>
      </c>
      <c r="BO18" s="221"/>
      <c r="BP18" s="219"/>
      <c r="BQ18" s="234"/>
      <c r="BR18" s="242">
        <f t="shared" si="25"/>
        <v>3</v>
      </c>
      <c r="BS18" s="238">
        <v>1</v>
      </c>
      <c r="BT18" s="238">
        <v>1</v>
      </c>
      <c r="BU18" s="238">
        <v>1</v>
      </c>
      <c r="BV18" s="238"/>
      <c r="BW18" s="238"/>
      <c r="BX18" s="238"/>
      <c r="BY18" s="238"/>
      <c r="BZ18" s="238"/>
    </row>
    <row r="19" spans="1:78" ht="29.25" customHeight="1">
      <c r="A19" s="90">
        <f t="shared" si="26"/>
        <v>45975</v>
      </c>
      <c r="B19" s="91" t="str">
        <f t="shared" si="19"/>
        <v>金</v>
      </c>
      <c r="C19" s="144">
        <f t="shared" si="13"/>
        <v>1192453</v>
      </c>
      <c r="D19" s="140">
        <v>903557</v>
      </c>
      <c r="E19" s="7">
        <v>278533</v>
      </c>
      <c r="F19" s="7">
        <v>7154</v>
      </c>
      <c r="G19" s="7"/>
      <c r="H19" s="7">
        <v>3209</v>
      </c>
      <c r="I19" s="7"/>
      <c r="J19" s="7"/>
      <c r="K19" s="8"/>
      <c r="L19" s="13">
        <v>5</v>
      </c>
      <c r="M19" s="14">
        <v>1</v>
      </c>
      <c r="N19" s="14"/>
      <c r="O19" s="14">
        <v>4</v>
      </c>
      <c r="P19" s="16">
        <v>7</v>
      </c>
      <c r="Q19" s="17"/>
      <c r="R19" s="14"/>
      <c r="S19" s="14"/>
      <c r="T19" s="175"/>
      <c r="U19" s="19">
        <v>1</v>
      </c>
      <c r="V19" s="19">
        <v>1</v>
      </c>
      <c r="W19" s="14">
        <v>1</v>
      </c>
      <c r="X19" s="16">
        <v>2</v>
      </c>
      <c r="Y19" s="15">
        <v>1</v>
      </c>
      <c r="Z19" s="13"/>
      <c r="AA19" s="14"/>
      <c r="AB19" s="16"/>
      <c r="AC19" s="17"/>
      <c r="AD19" s="14"/>
      <c r="AE19" s="18"/>
      <c r="AF19" s="149"/>
      <c r="AG19" s="150"/>
      <c r="AH19" s="151"/>
      <c r="AI19" s="178">
        <v>6</v>
      </c>
      <c r="AJ19" s="178"/>
      <c r="AK19" s="178"/>
      <c r="AL19" s="178"/>
      <c r="AM19" s="168">
        <f t="shared" si="20"/>
        <v>7</v>
      </c>
      <c r="AN19" s="136">
        <f t="shared" si="21"/>
        <v>7</v>
      </c>
      <c r="AO19" s="19">
        <v>7</v>
      </c>
      <c r="AP19" s="14"/>
      <c r="AQ19" s="14"/>
      <c r="AR19" s="18"/>
      <c r="AS19" s="123">
        <f t="shared" si="22"/>
        <v>0</v>
      </c>
      <c r="AT19" s="19"/>
      <c r="AU19" s="14"/>
      <c r="AV19" s="14"/>
      <c r="AW19" s="18"/>
      <c r="AX19" s="123">
        <f t="shared" si="23"/>
        <v>0</v>
      </c>
      <c r="AY19" s="19"/>
      <c r="AZ19" s="14"/>
      <c r="BA19" s="14"/>
      <c r="BB19" s="18"/>
      <c r="BC19" s="196">
        <f t="shared" si="14"/>
        <v>100</v>
      </c>
      <c r="BD19" s="196">
        <f t="shared" si="15"/>
        <v>100</v>
      </c>
      <c r="BE19" s="196" t="str">
        <f t="shared" si="16"/>
        <v/>
      </c>
      <c r="BF19" s="196" t="str">
        <f t="shared" si="17"/>
        <v/>
      </c>
      <c r="BG19" s="197" t="str">
        <f t="shared" si="18"/>
        <v/>
      </c>
      <c r="BH19" s="257">
        <f t="shared" si="24"/>
        <v>7</v>
      </c>
      <c r="BI19" s="215">
        <v>1</v>
      </c>
      <c r="BJ19" s="215"/>
      <c r="BK19" s="215"/>
      <c r="BL19" s="215"/>
      <c r="BM19" s="216"/>
      <c r="BN19" s="217">
        <v>6</v>
      </c>
      <c r="BO19" s="218">
        <v>1</v>
      </c>
      <c r="BP19" s="219"/>
      <c r="BQ19" s="234"/>
      <c r="BR19" s="242">
        <f t="shared" si="25"/>
        <v>0</v>
      </c>
      <c r="BS19" s="238"/>
      <c r="BT19" s="238"/>
      <c r="BU19" s="238"/>
      <c r="BV19" s="238"/>
      <c r="BW19" s="238"/>
      <c r="BX19" s="238"/>
      <c r="BY19" s="238"/>
      <c r="BZ19" s="238"/>
    </row>
    <row r="20" spans="1:78" ht="29.25" customHeight="1">
      <c r="A20" s="90">
        <f t="shared" si="26"/>
        <v>45976</v>
      </c>
      <c r="B20" s="91" t="str">
        <f t="shared" si="19"/>
        <v>土</v>
      </c>
      <c r="C20" s="144">
        <f t="shared" si="13"/>
        <v>454648</v>
      </c>
      <c r="D20" s="140">
        <v>288772</v>
      </c>
      <c r="E20" s="7">
        <v>2908</v>
      </c>
      <c r="F20" s="7">
        <v>139333</v>
      </c>
      <c r="G20" s="7">
        <v>12727</v>
      </c>
      <c r="H20" s="7"/>
      <c r="I20" s="7">
        <v>2727</v>
      </c>
      <c r="J20" s="7">
        <v>8181</v>
      </c>
      <c r="K20" s="8"/>
      <c r="L20" s="13">
        <v>8</v>
      </c>
      <c r="M20" s="14"/>
      <c r="N20" s="14"/>
      <c r="O20" s="14">
        <v>7</v>
      </c>
      <c r="P20" s="16">
        <v>5</v>
      </c>
      <c r="Q20" s="17"/>
      <c r="R20" s="14"/>
      <c r="S20" s="14"/>
      <c r="T20" s="175"/>
      <c r="U20" s="19">
        <v>1</v>
      </c>
      <c r="V20" s="19">
        <v>1</v>
      </c>
      <c r="W20" s="14">
        <v>1</v>
      </c>
      <c r="X20" s="16">
        <v>2</v>
      </c>
      <c r="Y20" s="15">
        <v>1</v>
      </c>
      <c r="Z20" s="13"/>
      <c r="AA20" s="14"/>
      <c r="AB20" s="16"/>
      <c r="AC20" s="17"/>
      <c r="AD20" s="14"/>
      <c r="AE20" s="18"/>
      <c r="AF20" s="149"/>
      <c r="AG20" s="150"/>
      <c r="AH20" s="151"/>
      <c r="AI20" s="178">
        <v>7</v>
      </c>
      <c r="AJ20" s="178"/>
      <c r="AK20" s="178"/>
      <c r="AL20" s="178"/>
      <c r="AM20" s="168">
        <f t="shared" si="20"/>
        <v>8</v>
      </c>
      <c r="AN20" s="136">
        <f t="shared" si="21"/>
        <v>7</v>
      </c>
      <c r="AO20" s="19"/>
      <c r="AP20" s="14"/>
      <c r="AQ20" s="14">
        <v>7</v>
      </c>
      <c r="AR20" s="18"/>
      <c r="AS20" s="123">
        <f t="shared" si="22"/>
        <v>1</v>
      </c>
      <c r="AT20" s="19"/>
      <c r="AU20" s="14"/>
      <c r="AV20" s="14">
        <v>1</v>
      </c>
      <c r="AW20" s="18"/>
      <c r="AX20" s="123">
        <f t="shared" si="23"/>
        <v>0</v>
      </c>
      <c r="AY20" s="19"/>
      <c r="AZ20" s="14"/>
      <c r="BA20" s="14"/>
      <c r="BB20" s="18"/>
      <c r="BC20" s="196">
        <f t="shared" si="14"/>
        <v>87.5</v>
      </c>
      <c r="BD20" s="196" t="str">
        <f t="shared" si="15"/>
        <v/>
      </c>
      <c r="BE20" s="196" t="str">
        <f t="shared" si="16"/>
        <v/>
      </c>
      <c r="BF20" s="196">
        <f t="shared" si="17"/>
        <v>87.5</v>
      </c>
      <c r="BG20" s="197" t="str">
        <f t="shared" si="18"/>
        <v/>
      </c>
      <c r="BH20" s="257">
        <f t="shared" si="24"/>
        <v>7</v>
      </c>
      <c r="BI20" s="215"/>
      <c r="BJ20" s="215"/>
      <c r="BK20" s="215"/>
      <c r="BL20" s="215"/>
      <c r="BM20" s="216"/>
      <c r="BN20" s="217">
        <v>7</v>
      </c>
      <c r="BO20" s="218"/>
      <c r="BP20" s="219"/>
      <c r="BQ20" s="234"/>
      <c r="BR20" s="242">
        <f t="shared" si="25"/>
        <v>0</v>
      </c>
      <c r="BS20" s="238"/>
      <c r="BT20" s="238"/>
      <c r="BU20" s="238"/>
      <c r="BV20" s="238"/>
      <c r="BW20" s="238"/>
      <c r="BX20" s="238"/>
      <c r="BY20" s="238"/>
      <c r="BZ20" s="238"/>
    </row>
    <row r="21" spans="1:78" ht="29.25" customHeight="1">
      <c r="A21" s="90">
        <f t="shared" si="26"/>
        <v>45977</v>
      </c>
      <c r="B21" s="91" t="str">
        <f t="shared" si="19"/>
        <v>日</v>
      </c>
      <c r="C21" s="144">
        <f t="shared" si="13"/>
        <v>1982144</v>
      </c>
      <c r="D21" s="140">
        <v>1874263</v>
      </c>
      <c r="E21" s="7">
        <v>75636</v>
      </c>
      <c r="F21" s="7">
        <v>327</v>
      </c>
      <c r="G21" s="7"/>
      <c r="H21" s="7">
        <v>31918</v>
      </c>
      <c r="I21" s="7"/>
      <c r="J21" s="7"/>
      <c r="K21" s="8"/>
      <c r="L21" s="13">
        <v>8</v>
      </c>
      <c r="M21" s="14">
        <v>1</v>
      </c>
      <c r="N21" s="14">
        <v>2</v>
      </c>
      <c r="O21" s="14">
        <v>5</v>
      </c>
      <c r="P21" s="16">
        <v>7</v>
      </c>
      <c r="Q21" s="17"/>
      <c r="R21" s="14"/>
      <c r="S21" s="14"/>
      <c r="T21" s="175"/>
      <c r="U21" s="19">
        <v>1</v>
      </c>
      <c r="V21" s="19">
        <v>1</v>
      </c>
      <c r="W21" s="14">
        <v>1</v>
      </c>
      <c r="X21" s="16">
        <v>3</v>
      </c>
      <c r="Y21" s="15">
        <v>1</v>
      </c>
      <c r="Z21" s="13"/>
      <c r="AA21" s="14"/>
      <c r="AB21" s="16"/>
      <c r="AC21" s="17"/>
      <c r="AD21" s="14"/>
      <c r="AE21" s="18"/>
      <c r="AF21" s="149"/>
      <c r="AG21" s="150"/>
      <c r="AH21" s="151"/>
      <c r="AI21" s="178">
        <v>5</v>
      </c>
      <c r="AJ21" s="178"/>
      <c r="AK21" s="178"/>
      <c r="AL21" s="178"/>
      <c r="AM21" s="168">
        <f t="shared" si="20"/>
        <v>7</v>
      </c>
      <c r="AN21" s="136">
        <f t="shared" si="21"/>
        <v>7</v>
      </c>
      <c r="AO21" s="19">
        <v>7</v>
      </c>
      <c r="AP21" s="14"/>
      <c r="AQ21" s="14"/>
      <c r="AR21" s="18"/>
      <c r="AS21" s="123">
        <f t="shared" si="22"/>
        <v>0</v>
      </c>
      <c r="AT21" s="19"/>
      <c r="AU21" s="14"/>
      <c r="AV21" s="14"/>
      <c r="AW21" s="18"/>
      <c r="AX21" s="123">
        <f t="shared" si="23"/>
        <v>0</v>
      </c>
      <c r="AY21" s="19"/>
      <c r="AZ21" s="14"/>
      <c r="BA21" s="14"/>
      <c r="BB21" s="18"/>
      <c r="BC21" s="196">
        <f t="shared" si="14"/>
        <v>100</v>
      </c>
      <c r="BD21" s="196">
        <f t="shared" si="15"/>
        <v>100</v>
      </c>
      <c r="BE21" s="196" t="str">
        <f t="shared" si="16"/>
        <v/>
      </c>
      <c r="BF21" s="196" t="str">
        <f t="shared" si="17"/>
        <v/>
      </c>
      <c r="BG21" s="197" t="str">
        <f t="shared" si="18"/>
        <v/>
      </c>
      <c r="BH21" s="257">
        <f t="shared" si="24"/>
        <v>7</v>
      </c>
      <c r="BI21" s="215"/>
      <c r="BJ21" s="215"/>
      <c r="BK21" s="215"/>
      <c r="BL21" s="215">
        <v>1</v>
      </c>
      <c r="BM21" s="216"/>
      <c r="BN21" s="217">
        <v>6</v>
      </c>
      <c r="BO21" s="218"/>
      <c r="BP21" s="219"/>
      <c r="BQ21" s="234">
        <v>2</v>
      </c>
      <c r="BR21" s="242">
        <f>SUM(BS21:BZ21)</f>
        <v>0</v>
      </c>
      <c r="BS21" s="238"/>
      <c r="BT21" s="238"/>
      <c r="BU21" s="238"/>
      <c r="BV21" s="238"/>
      <c r="BW21" s="238"/>
      <c r="BX21" s="238"/>
      <c r="BY21" s="238"/>
      <c r="BZ21" s="238"/>
    </row>
    <row r="22" spans="1:78" ht="29.25" customHeight="1">
      <c r="A22" s="90">
        <f t="shared" si="26"/>
        <v>45978</v>
      </c>
      <c r="B22" s="91" t="str">
        <f t="shared" si="19"/>
        <v>月</v>
      </c>
      <c r="C22" s="144">
        <f t="shared" si="13"/>
        <v>769188</v>
      </c>
      <c r="D22" s="140">
        <v>567090</v>
      </c>
      <c r="E22" s="7">
        <v>180454</v>
      </c>
      <c r="F22" s="7">
        <v>7514</v>
      </c>
      <c r="G22" s="7"/>
      <c r="H22" s="7">
        <v>11319</v>
      </c>
      <c r="I22" s="7"/>
      <c r="J22" s="7">
        <v>2811</v>
      </c>
      <c r="K22" s="8"/>
      <c r="L22" s="13">
        <v>5</v>
      </c>
      <c r="M22" s="14">
        <v>1</v>
      </c>
      <c r="N22" s="14"/>
      <c r="O22" s="14">
        <v>4</v>
      </c>
      <c r="P22" s="16">
        <v>5</v>
      </c>
      <c r="Q22" s="17"/>
      <c r="R22" s="14"/>
      <c r="S22" s="14"/>
      <c r="T22" s="175"/>
      <c r="U22" s="19">
        <v>2</v>
      </c>
      <c r="V22" s="19">
        <v>1</v>
      </c>
      <c r="W22" s="14">
        <v>2</v>
      </c>
      <c r="X22" s="16">
        <v>2</v>
      </c>
      <c r="Y22" s="15">
        <v>1</v>
      </c>
      <c r="Z22" s="13"/>
      <c r="AA22" s="14"/>
      <c r="AB22" s="16"/>
      <c r="AC22" s="17"/>
      <c r="AD22" s="14"/>
      <c r="AE22" s="18"/>
      <c r="AF22" s="149"/>
      <c r="AG22" s="150"/>
      <c r="AH22" s="151"/>
      <c r="AI22" s="178">
        <v>5</v>
      </c>
      <c r="AJ22" s="178"/>
      <c r="AK22" s="178">
        <v>1</v>
      </c>
      <c r="AL22" s="178"/>
      <c r="AM22" s="168">
        <f t="shared" si="20"/>
        <v>7</v>
      </c>
      <c r="AN22" s="136">
        <f t="shared" si="21"/>
        <v>7</v>
      </c>
      <c r="AO22" s="19">
        <v>7</v>
      </c>
      <c r="AP22" s="14"/>
      <c r="AQ22" s="14"/>
      <c r="AR22" s="18"/>
      <c r="AS22" s="123">
        <f t="shared" si="22"/>
        <v>0</v>
      </c>
      <c r="AT22" s="19"/>
      <c r="AU22" s="14"/>
      <c r="AV22" s="14"/>
      <c r="AW22" s="18"/>
      <c r="AX22" s="123">
        <f t="shared" si="23"/>
        <v>0</v>
      </c>
      <c r="AY22" s="19"/>
      <c r="AZ22" s="14"/>
      <c r="BA22" s="14"/>
      <c r="BB22" s="18"/>
      <c r="BC22" s="196">
        <f t="shared" si="14"/>
        <v>100</v>
      </c>
      <c r="BD22" s="196">
        <f t="shared" si="15"/>
        <v>100</v>
      </c>
      <c r="BE22" s="196" t="str">
        <f t="shared" si="16"/>
        <v/>
      </c>
      <c r="BF22" s="196" t="str">
        <f t="shared" si="17"/>
        <v/>
      </c>
      <c r="BG22" s="197" t="str">
        <f t="shared" si="18"/>
        <v/>
      </c>
      <c r="BH22" s="257">
        <f t="shared" si="24"/>
        <v>7</v>
      </c>
      <c r="BI22" s="215"/>
      <c r="BJ22" s="215">
        <v>1</v>
      </c>
      <c r="BK22" s="215"/>
      <c r="BL22" s="215"/>
      <c r="BM22" s="216"/>
      <c r="BN22" s="217">
        <v>6</v>
      </c>
      <c r="BO22" s="218"/>
      <c r="BP22" s="219"/>
      <c r="BQ22" s="234"/>
      <c r="BR22" s="242">
        <f t="shared" si="25"/>
        <v>2</v>
      </c>
      <c r="BS22" s="238"/>
      <c r="BT22" s="238"/>
      <c r="BU22" s="238">
        <v>1</v>
      </c>
      <c r="BV22" s="238"/>
      <c r="BW22" s="238"/>
      <c r="BX22" s="238"/>
      <c r="BY22" s="238"/>
      <c r="BZ22" s="238">
        <v>1</v>
      </c>
    </row>
    <row r="23" spans="1:78" ht="29.25" customHeight="1">
      <c r="A23" s="90">
        <f t="shared" si="26"/>
        <v>45979</v>
      </c>
      <c r="B23" s="91" t="str">
        <f t="shared" si="19"/>
        <v>火</v>
      </c>
      <c r="C23" s="144">
        <f t="shared" si="13"/>
        <v>142325</v>
      </c>
      <c r="D23" s="140">
        <v>116316</v>
      </c>
      <c r="E23" s="7">
        <v>6545</v>
      </c>
      <c r="F23" s="7">
        <v>5132</v>
      </c>
      <c r="G23" s="7"/>
      <c r="H23" s="7">
        <v>12969</v>
      </c>
      <c r="I23" s="7"/>
      <c r="J23" s="7">
        <v>1363</v>
      </c>
      <c r="K23" s="8"/>
      <c r="L23" s="13">
        <v>6</v>
      </c>
      <c r="M23" s="14">
        <v>1</v>
      </c>
      <c r="N23" s="14"/>
      <c r="O23" s="14">
        <v>5</v>
      </c>
      <c r="P23" s="16">
        <v>6</v>
      </c>
      <c r="Q23" s="17"/>
      <c r="R23" s="14"/>
      <c r="S23" s="14"/>
      <c r="T23" s="175"/>
      <c r="U23" s="19">
        <v>3</v>
      </c>
      <c r="V23" s="19">
        <v>1</v>
      </c>
      <c r="W23" s="14">
        <v>3</v>
      </c>
      <c r="X23" s="16">
        <v>2</v>
      </c>
      <c r="Y23" s="15">
        <v>1</v>
      </c>
      <c r="Z23" s="13"/>
      <c r="AA23" s="14"/>
      <c r="AB23" s="16"/>
      <c r="AC23" s="17"/>
      <c r="AD23" s="14"/>
      <c r="AE23" s="18"/>
      <c r="AF23" s="149"/>
      <c r="AG23" s="150"/>
      <c r="AH23" s="151"/>
      <c r="AI23" s="178">
        <v>6</v>
      </c>
      <c r="AJ23" s="178"/>
      <c r="AK23" s="178">
        <v>1</v>
      </c>
      <c r="AL23" s="178"/>
      <c r="AM23" s="168">
        <f t="shared" si="20"/>
        <v>8</v>
      </c>
      <c r="AN23" s="136">
        <f t="shared" si="21"/>
        <v>8</v>
      </c>
      <c r="AO23" s="19">
        <v>8</v>
      </c>
      <c r="AP23" s="14"/>
      <c r="AQ23" s="14"/>
      <c r="AR23" s="18"/>
      <c r="AS23" s="123">
        <f t="shared" si="22"/>
        <v>0</v>
      </c>
      <c r="AT23" s="19"/>
      <c r="AU23" s="14"/>
      <c r="AV23" s="14"/>
      <c r="AW23" s="18"/>
      <c r="AX23" s="123">
        <f t="shared" si="23"/>
        <v>0</v>
      </c>
      <c r="AY23" s="19"/>
      <c r="AZ23" s="14"/>
      <c r="BA23" s="14"/>
      <c r="BB23" s="18"/>
      <c r="BC23" s="196">
        <f t="shared" si="14"/>
        <v>100</v>
      </c>
      <c r="BD23" s="196">
        <f t="shared" si="15"/>
        <v>100</v>
      </c>
      <c r="BE23" s="196" t="str">
        <f t="shared" si="16"/>
        <v/>
      </c>
      <c r="BF23" s="196" t="str">
        <f t="shared" si="17"/>
        <v/>
      </c>
      <c r="BG23" s="197" t="str">
        <f t="shared" si="18"/>
        <v/>
      </c>
      <c r="BH23" s="257">
        <f t="shared" si="24"/>
        <v>8</v>
      </c>
      <c r="BI23" s="215"/>
      <c r="BJ23" s="215"/>
      <c r="BK23" s="215"/>
      <c r="BL23" s="215"/>
      <c r="BM23" s="216">
        <v>1</v>
      </c>
      <c r="BN23" s="217">
        <v>7</v>
      </c>
      <c r="BO23" s="218"/>
      <c r="BP23" s="219"/>
      <c r="BQ23" s="235"/>
      <c r="BR23" s="242">
        <f t="shared" si="25"/>
        <v>0</v>
      </c>
      <c r="BS23" s="238"/>
      <c r="BT23" s="238"/>
      <c r="BU23" s="238"/>
      <c r="BV23" s="238"/>
      <c r="BW23" s="238"/>
      <c r="BX23" s="238"/>
      <c r="BY23" s="238"/>
      <c r="BZ23" s="238"/>
    </row>
    <row r="24" spans="1:78" ht="29.25" customHeight="1">
      <c r="A24" s="90">
        <f t="shared" si="26"/>
        <v>45980</v>
      </c>
      <c r="B24" s="91" t="str">
        <f t="shared" si="19"/>
        <v>水</v>
      </c>
      <c r="C24" s="144">
        <f t="shared" si="13"/>
        <v>462890</v>
      </c>
      <c r="D24" s="140">
        <v>451818</v>
      </c>
      <c r="E24" s="7"/>
      <c r="F24" s="7">
        <v>10800</v>
      </c>
      <c r="G24" s="7"/>
      <c r="H24" s="7">
        <v>272</v>
      </c>
      <c r="I24" s="7"/>
      <c r="J24" s="7"/>
      <c r="K24" s="8"/>
      <c r="L24" s="13">
        <v>5</v>
      </c>
      <c r="M24" s="14">
        <v>6</v>
      </c>
      <c r="N24" s="14">
        <v>1</v>
      </c>
      <c r="O24" s="14">
        <v>6</v>
      </c>
      <c r="P24" s="16">
        <v>6</v>
      </c>
      <c r="Q24" s="17"/>
      <c r="R24" s="14"/>
      <c r="S24" s="14"/>
      <c r="T24" s="175"/>
      <c r="U24" s="19"/>
      <c r="V24" s="19">
        <v>1</v>
      </c>
      <c r="W24" s="14"/>
      <c r="X24" s="16"/>
      <c r="Y24" s="15">
        <v>1</v>
      </c>
      <c r="Z24" s="13"/>
      <c r="AA24" s="14"/>
      <c r="AB24" s="16"/>
      <c r="AC24" s="17"/>
      <c r="AD24" s="14"/>
      <c r="AE24" s="18"/>
      <c r="AF24" s="149"/>
      <c r="AG24" s="150"/>
      <c r="AH24" s="151"/>
      <c r="AI24" s="178">
        <v>5</v>
      </c>
      <c r="AJ24" s="178"/>
      <c r="AK24" s="178"/>
      <c r="AL24" s="178"/>
      <c r="AM24" s="168">
        <f t="shared" si="20"/>
        <v>8</v>
      </c>
      <c r="AN24" s="136">
        <f t="shared" si="21"/>
        <v>6</v>
      </c>
      <c r="AO24" s="19"/>
      <c r="AP24" s="14">
        <v>6</v>
      </c>
      <c r="AQ24" s="14"/>
      <c r="AR24" s="18"/>
      <c r="AS24" s="123">
        <f t="shared" si="22"/>
        <v>1</v>
      </c>
      <c r="AT24" s="19"/>
      <c r="AU24" s="14">
        <v>1</v>
      </c>
      <c r="AV24" s="14"/>
      <c r="AW24" s="18"/>
      <c r="AX24" s="123">
        <f t="shared" si="23"/>
        <v>1</v>
      </c>
      <c r="AY24" s="19"/>
      <c r="AZ24" s="14">
        <v>1</v>
      </c>
      <c r="BA24" s="14"/>
      <c r="BB24" s="18"/>
      <c r="BC24" s="196">
        <f t="shared" si="14"/>
        <v>85.7</v>
      </c>
      <c r="BD24" s="196" t="str">
        <f t="shared" si="15"/>
        <v/>
      </c>
      <c r="BE24" s="196">
        <f t="shared" si="16"/>
        <v>85.7</v>
      </c>
      <c r="BF24" s="196" t="str">
        <f t="shared" si="17"/>
        <v/>
      </c>
      <c r="BG24" s="197" t="str">
        <f t="shared" si="18"/>
        <v/>
      </c>
      <c r="BH24" s="257">
        <f t="shared" si="24"/>
        <v>6</v>
      </c>
      <c r="BI24" s="215"/>
      <c r="BJ24" s="215"/>
      <c r="BK24" s="215"/>
      <c r="BL24" s="215">
        <v>1</v>
      </c>
      <c r="BM24" s="216"/>
      <c r="BN24" s="217">
        <v>5</v>
      </c>
      <c r="BO24" s="218"/>
      <c r="BP24" s="219"/>
      <c r="BQ24" s="234"/>
      <c r="BR24" s="242">
        <f t="shared" si="25"/>
        <v>0</v>
      </c>
      <c r="BS24" s="238"/>
      <c r="BT24" s="238"/>
      <c r="BU24" s="238"/>
      <c r="BV24" s="238"/>
      <c r="BW24" s="238"/>
      <c r="BX24" s="238"/>
      <c r="BY24" s="238"/>
      <c r="BZ24" s="238"/>
    </row>
    <row r="25" spans="1:78" ht="29.25" customHeight="1">
      <c r="A25" s="90">
        <f t="shared" si="26"/>
        <v>45981</v>
      </c>
      <c r="B25" s="91" t="str">
        <f t="shared" si="19"/>
        <v>木</v>
      </c>
      <c r="C25" s="144">
        <f t="shared" si="13"/>
        <v>560390</v>
      </c>
      <c r="D25" s="140">
        <v>545000</v>
      </c>
      <c r="E25" s="7"/>
      <c r="F25" s="7"/>
      <c r="G25" s="7"/>
      <c r="H25" s="7">
        <v>15390</v>
      </c>
      <c r="I25" s="7"/>
      <c r="J25" s="7"/>
      <c r="K25" s="8"/>
      <c r="L25" s="13">
        <v>3</v>
      </c>
      <c r="M25" s="14"/>
      <c r="N25" s="14">
        <v>2</v>
      </c>
      <c r="O25" s="14">
        <v>2</v>
      </c>
      <c r="P25" s="16">
        <v>3</v>
      </c>
      <c r="Q25" s="17"/>
      <c r="R25" s="14"/>
      <c r="S25" s="14"/>
      <c r="T25" s="175"/>
      <c r="U25" s="19">
        <v>1</v>
      </c>
      <c r="V25" s="19">
        <v>1</v>
      </c>
      <c r="W25" s="14">
        <v>1</v>
      </c>
      <c r="X25" s="16">
        <v>2</v>
      </c>
      <c r="Y25" s="15">
        <v>1</v>
      </c>
      <c r="Z25" s="13"/>
      <c r="AA25" s="14"/>
      <c r="AB25" s="16"/>
      <c r="AC25" s="17"/>
      <c r="AD25" s="14"/>
      <c r="AE25" s="18"/>
      <c r="AF25" s="149"/>
      <c r="AG25" s="150"/>
      <c r="AH25" s="151"/>
      <c r="AI25" s="178">
        <v>3</v>
      </c>
      <c r="AJ25" s="178"/>
      <c r="AK25" s="178"/>
      <c r="AL25" s="178"/>
      <c r="AM25" s="168">
        <f t="shared" si="20"/>
        <v>3</v>
      </c>
      <c r="AN25" s="136">
        <f t="shared" si="21"/>
        <v>3</v>
      </c>
      <c r="AO25" s="19">
        <v>3</v>
      </c>
      <c r="AP25" s="14"/>
      <c r="AQ25" s="14"/>
      <c r="AR25" s="18"/>
      <c r="AS25" s="123">
        <f t="shared" si="22"/>
        <v>0</v>
      </c>
      <c r="AT25" s="19"/>
      <c r="AU25" s="14"/>
      <c r="AV25" s="14"/>
      <c r="AW25" s="18"/>
      <c r="AX25" s="123">
        <f t="shared" si="23"/>
        <v>0</v>
      </c>
      <c r="AY25" s="19"/>
      <c r="AZ25" s="14"/>
      <c r="BA25" s="14"/>
      <c r="BB25" s="18"/>
      <c r="BC25" s="196">
        <f t="shared" si="14"/>
        <v>100</v>
      </c>
      <c r="BD25" s="196">
        <f t="shared" si="15"/>
        <v>100</v>
      </c>
      <c r="BE25" s="196" t="str">
        <f t="shared" si="16"/>
        <v/>
      </c>
      <c r="BF25" s="196" t="str">
        <f t="shared" si="17"/>
        <v/>
      </c>
      <c r="BG25" s="197" t="str">
        <f t="shared" si="18"/>
        <v/>
      </c>
      <c r="BH25" s="257">
        <f t="shared" si="24"/>
        <v>3</v>
      </c>
      <c r="BI25" s="215"/>
      <c r="BJ25" s="215"/>
      <c r="BK25" s="215"/>
      <c r="BL25" s="14"/>
      <c r="BM25" s="216"/>
      <c r="BN25" s="217">
        <v>3</v>
      </c>
      <c r="BO25" s="218"/>
      <c r="BP25" s="219"/>
      <c r="BQ25" s="234">
        <v>2</v>
      </c>
      <c r="BR25" s="242">
        <f t="shared" si="25"/>
        <v>3</v>
      </c>
      <c r="BS25" s="174">
        <v>1</v>
      </c>
      <c r="BT25" s="174">
        <v>1</v>
      </c>
      <c r="BU25" s="174">
        <v>1</v>
      </c>
      <c r="BV25" s="174"/>
      <c r="BW25" s="236"/>
      <c r="BX25" s="237"/>
      <c r="BY25" s="237"/>
      <c r="BZ25" s="237"/>
    </row>
    <row r="26" spans="1:78" ht="29.25" customHeight="1">
      <c r="A26" s="90">
        <f t="shared" si="26"/>
        <v>45982</v>
      </c>
      <c r="B26" s="91" t="str">
        <f t="shared" si="19"/>
        <v>金</v>
      </c>
      <c r="C26" s="144">
        <f t="shared" si="13"/>
        <v>0</v>
      </c>
      <c r="D26" s="140"/>
      <c r="E26" s="7"/>
      <c r="F26" s="7"/>
      <c r="G26" s="7"/>
      <c r="H26" s="7"/>
      <c r="I26" s="7"/>
      <c r="J26" s="7"/>
      <c r="K26" s="8"/>
      <c r="L26" s="13"/>
      <c r="M26" s="14"/>
      <c r="N26" s="14"/>
      <c r="O26" s="14"/>
      <c r="P26" s="16"/>
      <c r="Q26" s="17"/>
      <c r="R26" s="14"/>
      <c r="S26" s="14"/>
      <c r="T26" s="175"/>
      <c r="U26" s="19"/>
      <c r="V26" s="19"/>
      <c r="W26" s="14"/>
      <c r="X26" s="16"/>
      <c r="Y26" s="15"/>
      <c r="Z26" s="13"/>
      <c r="AA26" s="14"/>
      <c r="AB26" s="16"/>
      <c r="AC26" s="17"/>
      <c r="AD26" s="14"/>
      <c r="AE26" s="18"/>
      <c r="AF26" s="149"/>
      <c r="AG26" s="150"/>
      <c r="AH26" s="151"/>
      <c r="AI26" s="178"/>
      <c r="AJ26" s="178"/>
      <c r="AK26" s="178"/>
      <c r="AL26" s="178"/>
      <c r="AM26" s="168">
        <f t="shared" si="20"/>
        <v>0</v>
      </c>
      <c r="AN26" s="136">
        <f t="shared" si="21"/>
        <v>0</v>
      </c>
      <c r="AO26" s="19"/>
      <c r="AP26" s="14"/>
      <c r="AQ26" s="14"/>
      <c r="AR26" s="18"/>
      <c r="AS26" s="123">
        <f t="shared" si="22"/>
        <v>0</v>
      </c>
      <c r="AT26" s="19"/>
      <c r="AU26" s="14"/>
      <c r="AV26" s="14"/>
      <c r="AW26" s="18"/>
      <c r="AX26" s="123">
        <f t="shared" si="23"/>
        <v>0</v>
      </c>
      <c r="AY26" s="19"/>
      <c r="AZ26" s="14"/>
      <c r="BA26" s="14"/>
      <c r="BB26" s="18"/>
      <c r="BC26" s="196" t="str">
        <f t="shared" si="14"/>
        <v/>
      </c>
      <c r="BD26" s="196" t="str">
        <f t="shared" si="15"/>
        <v/>
      </c>
      <c r="BE26" s="196" t="str">
        <f t="shared" si="16"/>
        <v/>
      </c>
      <c r="BF26" s="196" t="str">
        <f t="shared" si="17"/>
        <v/>
      </c>
      <c r="BG26" s="197" t="str">
        <f t="shared" si="18"/>
        <v/>
      </c>
      <c r="BH26" s="257">
        <f t="shared" si="24"/>
        <v>0</v>
      </c>
      <c r="BI26" s="215"/>
      <c r="BJ26" s="215"/>
      <c r="BK26" s="215"/>
      <c r="BL26" s="215"/>
      <c r="BM26" s="216"/>
      <c r="BN26" s="217"/>
      <c r="BO26" s="218"/>
      <c r="BP26" s="219"/>
      <c r="BQ26" s="234"/>
      <c r="BR26" s="242">
        <f>SUM(BS26:BZ26)</f>
        <v>0</v>
      </c>
      <c r="BS26" s="14"/>
      <c r="BT26" s="14"/>
      <c r="BU26" s="14"/>
      <c r="BV26" s="14"/>
      <c r="BW26" s="16"/>
      <c r="BX26" s="88"/>
      <c r="BY26" s="88"/>
      <c r="BZ26" s="88"/>
    </row>
    <row r="27" spans="1:78" ht="29.25" customHeight="1">
      <c r="A27" s="90">
        <f t="shared" si="26"/>
        <v>45983</v>
      </c>
      <c r="B27" s="91" t="str">
        <f t="shared" si="19"/>
        <v>土</v>
      </c>
      <c r="C27" s="144">
        <f t="shared" si="13"/>
        <v>0</v>
      </c>
      <c r="D27" s="140"/>
      <c r="E27" s="7"/>
      <c r="F27" s="7"/>
      <c r="G27" s="7"/>
      <c r="H27" s="7"/>
      <c r="I27" s="7"/>
      <c r="J27" s="7"/>
      <c r="K27" s="8"/>
      <c r="L27" s="13"/>
      <c r="M27" s="14"/>
      <c r="N27" s="14"/>
      <c r="O27" s="14"/>
      <c r="P27" s="16"/>
      <c r="Q27" s="17"/>
      <c r="R27" s="14"/>
      <c r="S27" s="14"/>
      <c r="T27" s="175"/>
      <c r="U27" s="19"/>
      <c r="V27" s="19"/>
      <c r="W27" s="14"/>
      <c r="X27" s="16"/>
      <c r="Y27" s="15"/>
      <c r="Z27" s="13"/>
      <c r="AA27" s="14"/>
      <c r="AB27" s="16"/>
      <c r="AC27" s="17"/>
      <c r="AD27" s="14"/>
      <c r="AE27" s="18"/>
      <c r="AF27" s="149"/>
      <c r="AG27" s="150"/>
      <c r="AH27" s="151"/>
      <c r="AI27" s="178"/>
      <c r="AJ27" s="178"/>
      <c r="AK27" s="178"/>
      <c r="AL27" s="178"/>
      <c r="AM27" s="168">
        <f t="shared" si="20"/>
        <v>0</v>
      </c>
      <c r="AN27" s="136">
        <f t="shared" si="21"/>
        <v>0</v>
      </c>
      <c r="AO27" s="19"/>
      <c r="AP27" s="14"/>
      <c r="AQ27" s="14"/>
      <c r="AR27" s="18"/>
      <c r="AS27" s="123">
        <f t="shared" si="22"/>
        <v>0</v>
      </c>
      <c r="AT27" s="19"/>
      <c r="AU27" s="14"/>
      <c r="AV27" s="14"/>
      <c r="AW27" s="18"/>
      <c r="AX27" s="123">
        <f t="shared" si="23"/>
        <v>0</v>
      </c>
      <c r="AY27" s="19"/>
      <c r="AZ27" s="14"/>
      <c r="BA27" s="14"/>
      <c r="BB27" s="18"/>
      <c r="BC27" s="196" t="str">
        <f t="shared" si="14"/>
        <v/>
      </c>
      <c r="BD27" s="196" t="str">
        <f t="shared" si="15"/>
        <v/>
      </c>
      <c r="BE27" s="196" t="str">
        <f t="shared" si="16"/>
        <v/>
      </c>
      <c r="BF27" s="196" t="str">
        <f t="shared" si="17"/>
        <v/>
      </c>
      <c r="BG27" s="197" t="str">
        <f t="shared" si="18"/>
        <v/>
      </c>
      <c r="BH27" s="257">
        <f t="shared" si="24"/>
        <v>0</v>
      </c>
      <c r="BI27" s="215"/>
      <c r="BJ27" s="215"/>
      <c r="BK27" s="215"/>
      <c r="BL27" s="215"/>
      <c r="BM27" s="216"/>
      <c r="BN27" s="217"/>
      <c r="BO27" s="218"/>
      <c r="BP27" s="219"/>
      <c r="BQ27" s="234"/>
      <c r="BR27" s="242">
        <f t="shared" si="25"/>
        <v>0</v>
      </c>
      <c r="BS27" s="14"/>
      <c r="BT27" s="14"/>
      <c r="BU27" s="14"/>
      <c r="BV27" s="14"/>
      <c r="BW27" s="16"/>
      <c r="BX27" s="88"/>
      <c r="BY27" s="88"/>
      <c r="BZ27" s="88"/>
    </row>
    <row r="28" spans="1:78" ht="29.25" customHeight="1">
      <c r="A28" s="90">
        <f t="shared" si="26"/>
        <v>45984</v>
      </c>
      <c r="B28" s="91" t="str">
        <f t="shared" si="19"/>
        <v>日</v>
      </c>
      <c r="C28" s="144">
        <f t="shared" si="13"/>
        <v>0</v>
      </c>
      <c r="D28" s="140"/>
      <c r="E28" s="7"/>
      <c r="F28" s="7"/>
      <c r="G28" s="7"/>
      <c r="H28" s="7"/>
      <c r="I28" s="7"/>
      <c r="J28" s="7"/>
      <c r="K28" s="8"/>
      <c r="L28" s="13"/>
      <c r="M28" s="14"/>
      <c r="N28" s="14"/>
      <c r="O28" s="14"/>
      <c r="P28" s="16"/>
      <c r="Q28" s="17"/>
      <c r="R28" s="14"/>
      <c r="S28" s="14"/>
      <c r="T28" s="175"/>
      <c r="U28" s="19"/>
      <c r="V28" s="19"/>
      <c r="W28" s="14"/>
      <c r="X28" s="16"/>
      <c r="Y28" s="15"/>
      <c r="Z28" s="13"/>
      <c r="AA28" s="14"/>
      <c r="AB28" s="16"/>
      <c r="AC28" s="17"/>
      <c r="AD28" s="14"/>
      <c r="AE28" s="18"/>
      <c r="AF28" s="149"/>
      <c r="AG28" s="150"/>
      <c r="AH28" s="151"/>
      <c r="AI28" s="178"/>
      <c r="AJ28" s="178"/>
      <c r="AK28" s="178"/>
      <c r="AL28" s="178"/>
      <c r="AM28" s="168">
        <f t="shared" si="20"/>
        <v>0</v>
      </c>
      <c r="AN28" s="136">
        <f t="shared" si="21"/>
        <v>0</v>
      </c>
      <c r="AO28" s="19"/>
      <c r="AP28" s="14"/>
      <c r="AQ28" s="14"/>
      <c r="AR28" s="18"/>
      <c r="AS28" s="123">
        <f t="shared" si="22"/>
        <v>0</v>
      </c>
      <c r="AT28" s="19"/>
      <c r="AU28" s="14"/>
      <c r="AV28" s="14"/>
      <c r="AW28" s="18"/>
      <c r="AX28" s="123">
        <f t="shared" si="23"/>
        <v>0</v>
      </c>
      <c r="AY28" s="19"/>
      <c r="AZ28" s="14"/>
      <c r="BA28" s="14"/>
      <c r="BB28" s="18"/>
      <c r="BC28" s="196" t="str">
        <f t="shared" si="14"/>
        <v/>
      </c>
      <c r="BD28" s="196" t="str">
        <f t="shared" si="15"/>
        <v/>
      </c>
      <c r="BE28" s="196" t="str">
        <f t="shared" si="16"/>
        <v/>
      </c>
      <c r="BF28" s="196" t="str">
        <f t="shared" si="17"/>
        <v/>
      </c>
      <c r="BG28" s="197" t="str">
        <f t="shared" si="18"/>
        <v/>
      </c>
      <c r="BH28" s="257">
        <f t="shared" si="24"/>
        <v>0</v>
      </c>
      <c r="BI28" s="215"/>
      <c r="BJ28" s="215"/>
      <c r="BK28" s="215"/>
      <c r="BL28" s="215"/>
      <c r="BM28" s="216"/>
      <c r="BN28" s="217"/>
      <c r="BO28" s="218"/>
      <c r="BP28" s="219"/>
      <c r="BQ28" s="234"/>
      <c r="BR28" s="242">
        <f t="shared" si="25"/>
        <v>0</v>
      </c>
      <c r="BS28" s="14"/>
      <c r="BT28" s="14"/>
      <c r="BU28" s="14"/>
      <c r="BV28" s="14"/>
      <c r="BW28" s="16"/>
      <c r="BX28" s="88"/>
      <c r="BY28" s="88"/>
      <c r="BZ28" s="88"/>
    </row>
    <row r="29" spans="1:78" customFormat="1" ht="29.25" customHeight="1">
      <c r="A29" s="90">
        <f t="shared" si="26"/>
        <v>45985</v>
      </c>
      <c r="B29" s="91" t="str">
        <f t="shared" si="19"/>
        <v>月</v>
      </c>
      <c r="C29" s="144">
        <f>SUM(D29:K29)</f>
        <v>0</v>
      </c>
      <c r="D29" s="140"/>
      <c r="E29" s="7"/>
      <c r="F29" s="7"/>
      <c r="G29" s="7"/>
      <c r="H29" s="7"/>
      <c r="I29" s="7"/>
      <c r="J29" s="7"/>
      <c r="K29" s="8"/>
      <c r="L29" s="96"/>
      <c r="M29" s="97"/>
      <c r="N29" s="97"/>
      <c r="O29" s="97"/>
      <c r="P29" s="98"/>
      <c r="Q29" s="101"/>
      <c r="R29" s="97"/>
      <c r="S29" s="97"/>
      <c r="T29" s="175"/>
      <c r="U29" s="99"/>
      <c r="V29" s="99"/>
      <c r="W29" s="97"/>
      <c r="X29" s="98"/>
      <c r="Y29" s="100"/>
      <c r="Z29" s="96"/>
      <c r="AA29" s="97"/>
      <c r="AB29" s="98"/>
      <c r="AC29" s="101"/>
      <c r="AD29" s="97"/>
      <c r="AE29" s="102"/>
      <c r="AF29" s="149"/>
      <c r="AG29" s="150"/>
      <c r="AH29" s="151"/>
      <c r="AI29" s="178"/>
      <c r="AJ29" s="178"/>
      <c r="AK29" s="178"/>
      <c r="AL29" s="178"/>
      <c r="AM29" s="168">
        <f t="shared" si="20"/>
        <v>0</v>
      </c>
      <c r="AN29" s="136">
        <f t="shared" si="21"/>
        <v>0</v>
      </c>
      <c r="AO29" s="99"/>
      <c r="AP29" s="97"/>
      <c r="AQ29" s="97"/>
      <c r="AR29" s="102"/>
      <c r="AS29" s="123">
        <f t="shared" si="22"/>
        <v>0</v>
      </c>
      <c r="AT29" s="99"/>
      <c r="AU29" s="97"/>
      <c r="AV29" s="97"/>
      <c r="AW29" s="102"/>
      <c r="AX29" s="123">
        <f t="shared" si="23"/>
        <v>0</v>
      </c>
      <c r="AY29" s="99"/>
      <c r="AZ29" s="97"/>
      <c r="BA29" s="97"/>
      <c r="BB29" s="102"/>
      <c r="BC29" s="196" t="str">
        <f t="shared" si="14"/>
        <v/>
      </c>
      <c r="BD29" s="196" t="str">
        <f t="shared" si="15"/>
        <v/>
      </c>
      <c r="BE29" s="196" t="str">
        <f t="shared" si="16"/>
        <v/>
      </c>
      <c r="BF29" s="196" t="str">
        <f t="shared" si="17"/>
        <v/>
      </c>
      <c r="BG29" s="197" t="str">
        <f t="shared" si="18"/>
        <v/>
      </c>
      <c r="BH29" s="257">
        <f t="shared" si="24"/>
        <v>0</v>
      </c>
      <c r="BI29" s="97"/>
      <c r="BJ29" s="97"/>
      <c r="BK29" s="97"/>
      <c r="BL29" s="97"/>
      <c r="BM29" s="98"/>
      <c r="BN29" s="222"/>
      <c r="BO29" s="223"/>
      <c r="BP29" s="224"/>
      <c r="BQ29" s="239"/>
      <c r="BR29" s="242">
        <f t="shared" si="25"/>
        <v>0</v>
      </c>
      <c r="BS29" s="97"/>
      <c r="BT29" s="97"/>
      <c r="BU29" s="97"/>
      <c r="BV29" s="97"/>
      <c r="BW29" s="98"/>
      <c r="BX29" s="89"/>
      <c r="BY29" s="89"/>
      <c r="BZ29" s="89"/>
    </row>
    <row r="30" spans="1:78" customFormat="1" ht="29.25" customHeight="1">
      <c r="A30" s="90">
        <f t="shared" si="26"/>
        <v>45986</v>
      </c>
      <c r="B30" s="91" t="str">
        <f t="shared" si="19"/>
        <v>火</v>
      </c>
      <c r="C30" s="144">
        <f t="shared" si="13"/>
        <v>0</v>
      </c>
      <c r="D30" s="141"/>
      <c r="E30" s="9"/>
      <c r="F30" s="9"/>
      <c r="G30" s="9"/>
      <c r="H30" s="9"/>
      <c r="I30" s="9"/>
      <c r="J30" s="9"/>
      <c r="K30" s="10"/>
      <c r="L30" s="96"/>
      <c r="M30" s="97"/>
      <c r="N30" s="97"/>
      <c r="O30" s="97"/>
      <c r="P30" s="98"/>
      <c r="Q30" s="101"/>
      <c r="R30" s="97"/>
      <c r="S30" s="97"/>
      <c r="T30" s="175"/>
      <c r="U30" s="99"/>
      <c r="V30" s="99"/>
      <c r="W30" s="97"/>
      <c r="X30" s="98"/>
      <c r="Y30" s="100"/>
      <c r="Z30" s="96"/>
      <c r="AA30" s="97"/>
      <c r="AB30" s="98"/>
      <c r="AC30" s="101"/>
      <c r="AD30" s="97"/>
      <c r="AE30" s="102"/>
      <c r="AF30" s="149"/>
      <c r="AG30" s="150"/>
      <c r="AH30" s="151"/>
      <c r="AI30" s="178"/>
      <c r="AJ30" s="178"/>
      <c r="AK30" s="178"/>
      <c r="AL30" s="178"/>
      <c r="AM30" s="168">
        <f t="shared" si="20"/>
        <v>0</v>
      </c>
      <c r="AN30" s="136">
        <f t="shared" si="21"/>
        <v>0</v>
      </c>
      <c r="AO30" s="99"/>
      <c r="AP30" s="97"/>
      <c r="AQ30" s="97"/>
      <c r="AR30" s="102"/>
      <c r="AS30" s="123">
        <f t="shared" si="22"/>
        <v>0</v>
      </c>
      <c r="AT30" s="99"/>
      <c r="AU30" s="97"/>
      <c r="AV30" s="97"/>
      <c r="AW30" s="102"/>
      <c r="AX30" s="123">
        <f t="shared" si="23"/>
        <v>0</v>
      </c>
      <c r="AY30" s="99"/>
      <c r="AZ30" s="97"/>
      <c r="BA30" s="97"/>
      <c r="BB30" s="102"/>
      <c r="BC30" s="196" t="str">
        <f t="shared" si="14"/>
        <v/>
      </c>
      <c r="BD30" s="196" t="str">
        <f t="shared" si="15"/>
        <v/>
      </c>
      <c r="BE30" s="196" t="str">
        <f t="shared" si="16"/>
        <v/>
      </c>
      <c r="BF30" s="196" t="str">
        <f t="shared" si="17"/>
        <v/>
      </c>
      <c r="BG30" s="197" t="str">
        <f t="shared" si="18"/>
        <v/>
      </c>
      <c r="BH30" s="257">
        <f t="shared" si="24"/>
        <v>0</v>
      </c>
      <c r="BI30" s="97"/>
      <c r="BJ30" s="97"/>
      <c r="BK30" s="97"/>
      <c r="BL30" s="97"/>
      <c r="BM30" s="98"/>
      <c r="BN30" s="222"/>
      <c r="BO30" s="223"/>
      <c r="BP30" s="224"/>
      <c r="BQ30" s="239"/>
      <c r="BR30" s="242">
        <f t="shared" si="25"/>
        <v>0</v>
      </c>
      <c r="BS30" s="97"/>
      <c r="BT30" s="97"/>
      <c r="BU30" s="97"/>
      <c r="BV30" s="97"/>
      <c r="BW30" s="98"/>
      <c r="BX30" s="89"/>
      <c r="BY30" s="89"/>
      <c r="BZ30" s="89"/>
    </row>
    <row r="31" spans="1:78" customFormat="1" ht="29.25" customHeight="1">
      <c r="A31" s="90">
        <f t="shared" si="26"/>
        <v>45987</v>
      </c>
      <c r="B31" s="91" t="str">
        <f t="shared" ref="B31:B32" si="44">IF(A31&lt;&gt;"",TEXT(A31,"aaa"))</f>
        <v>水</v>
      </c>
      <c r="C31" s="144">
        <f t="shared" ref="C31:C32" si="45">SUM(D31:K31)</f>
        <v>0</v>
      </c>
      <c r="D31" s="141"/>
      <c r="E31" s="9"/>
      <c r="F31" s="9"/>
      <c r="G31" s="9"/>
      <c r="H31" s="9"/>
      <c r="I31" s="9"/>
      <c r="J31" s="9"/>
      <c r="K31" s="10"/>
      <c r="L31" s="96"/>
      <c r="M31" s="97"/>
      <c r="N31" s="97"/>
      <c r="O31" s="97"/>
      <c r="P31" s="98"/>
      <c r="Q31" s="101"/>
      <c r="R31" s="97"/>
      <c r="S31" s="97"/>
      <c r="T31" s="175"/>
      <c r="U31" s="99"/>
      <c r="V31" s="99"/>
      <c r="W31" s="97"/>
      <c r="X31" s="98"/>
      <c r="Y31" s="100"/>
      <c r="Z31" s="96"/>
      <c r="AA31" s="97"/>
      <c r="AB31" s="98"/>
      <c r="AC31" s="101"/>
      <c r="AD31" s="97"/>
      <c r="AE31" s="102"/>
      <c r="AF31" s="149"/>
      <c r="AG31" s="150"/>
      <c r="AH31" s="151"/>
      <c r="AI31" s="178"/>
      <c r="AJ31" s="178"/>
      <c r="AK31" s="178"/>
      <c r="AL31" s="178"/>
      <c r="AM31" s="168">
        <f t="shared" si="20"/>
        <v>0</v>
      </c>
      <c r="AN31" s="136">
        <f t="shared" si="21"/>
        <v>0</v>
      </c>
      <c r="AO31" s="99"/>
      <c r="AP31" s="97"/>
      <c r="AQ31" s="97"/>
      <c r="AR31" s="102"/>
      <c r="AS31" s="123">
        <f t="shared" si="22"/>
        <v>0</v>
      </c>
      <c r="AT31" s="99"/>
      <c r="AU31" s="97"/>
      <c r="AV31" s="97"/>
      <c r="AW31" s="102"/>
      <c r="AX31" s="123">
        <f t="shared" si="23"/>
        <v>0</v>
      </c>
      <c r="AY31" s="99"/>
      <c r="AZ31" s="97"/>
      <c r="BA31" s="97"/>
      <c r="BB31" s="102"/>
      <c r="BC31" s="196" t="str">
        <f t="shared" si="14"/>
        <v/>
      </c>
      <c r="BD31" s="196" t="str">
        <f t="shared" si="15"/>
        <v/>
      </c>
      <c r="BE31" s="196" t="str">
        <f t="shared" si="16"/>
        <v/>
      </c>
      <c r="BF31" s="196" t="str">
        <f t="shared" si="17"/>
        <v/>
      </c>
      <c r="BG31" s="197" t="str">
        <f t="shared" si="18"/>
        <v/>
      </c>
      <c r="BH31" s="257">
        <f t="shared" si="24"/>
        <v>0</v>
      </c>
      <c r="BI31" s="97"/>
      <c r="BJ31" s="97"/>
      <c r="BK31" s="97"/>
      <c r="BL31" s="97"/>
      <c r="BM31" s="98"/>
      <c r="BN31" s="222"/>
      <c r="BO31" s="218"/>
      <c r="BP31" s="219"/>
      <c r="BQ31" s="239"/>
      <c r="BR31" s="242">
        <f>SUM(BS31:BZ31)</f>
        <v>0</v>
      </c>
      <c r="BS31" s="97"/>
      <c r="BT31" s="97"/>
      <c r="BU31" s="97"/>
      <c r="BV31" s="97"/>
      <c r="BW31" s="98"/>
      <c r="BX31" s="89"/>
      <c r="BY31" s="89"/>
      <c r="BZ31" s="89"/>
    </row>
    <row r="32" spans="1:78" ht="29.25" customHeight="1">
      <c r="A32" s="90">
        <f t="shared" si="26"/>
        <v>45988</v>
      </c>
      <c r="B32" s="91" t="str">
        <f t="shared" si="44"/>
        <v>木</v>
      </c>
      <c r="C32" s="144">
        <f t="shared" si="45"/>
        <v>0</v>
      </c>
      <c r="D32" s="141"/>
      <c r="E32" s="9"/>
      <c r="F32" s="9"/>
      <c r="G32" s="9"/>
      <c r="H32" s="9"/>
      <c r="I32" s="9"/>
      <c r="J32" s="9"/>
      <c r="K32" s="10"/>
      <c r="L32" s="96"/>
      <c r="M32" s="97"/>
      <c r="N32" s="97"/>
      <c r="O32" s="97"/>
      <c r="P32" s="98"/>
      <c r="Q32" s="101"/>
      <c r="R32" s="97"/>
      <c r="S32" s="97"/>
      <c r="T32" s="175"/>
      <c r="U32" s="99"/>
      <c r="V32" s="99"/>
      <c r="W32" s="97"/>
      <c r="X32" s="98"/>
      <c r="Y32" s="100"/>
      <c r="Z32" s="96"/>
      <c r="AA32" s="97"/>
      <c r="AB32" s="98"/>
      <c r="AC32" s="101"/>
      <c r="AD32" s="97"/>
      <c r="AE32" s="102"/>
      <c r="AF32" s="149"/>
      <c r="AG32" s="150"/>
      <c r="AH32" s="151"/>
      <c r="AI32" s="178"/>
      <c r="AJ32" s="178"/>
      <c r="AK32" s="178"/>
      <c r="AL32" s="178"/>
      <c r="AM32" s="168">
        <f t="shared" si="20"/>
        <v>0</v>
      </c>
      <c r="AN32" s="136">
        <f t="shared" si="21"/>
        <v>0</v>
      </c>
      <c r="AO32" s="19"/>
      <c r="AP32" s="14"/>
      <c r="AQ32" s="14"/>
      <c r="AR32" s="18"/>
      <c r="AS32" s="123">
        <f t="shared" si="22"/>
        <v>0</v>
      </c>
      <c r="AT32" s="19"/>
      <c r="AU32" s="14"/>
      <c r="AV32" s="14"/>
      <c r="AW32" s="18"/>
      <c r="AX32" s="123">
        <f t="shared" si="23"/>
        <v>0</v>
      </c>
      <c r="AY32" s="19"/>
      <c r="AZ32" s="14"/>
      <c r="BA32" s="14"/>
      <c r="BB32" s="18"/>
      <c r="BC32" s="196" t="str">
        <f t="shared" si="14"/>
        <v/>
      </c>
      <c r="BD32" s="196" t="str">
        <f t="shared" si="15"/>
        <v/>
      </c>
      <c r="BE32" s="196" t="str">
        <f t="shared" si="16"/>
        <v/>
      </c>
      <c r="BF32" s="196" t="str">
        <f t="shared" si="17"/>
        <v/>
      </c>
      <c r="BG32" s="197" t="str">
        <f t="shared" si="18"/>
        <v/>
      </c>
      <c r="BH32" s="257">
        <f t="shared" si="24"/>
        <v>0</v>
      </c>
      <c r="BI32" s="215"/>
      <c r="BJ32" s="215"/>
      <c r="BK32" s="215"/>
      <c r="BL32" s="215"/>
      <c r="BM32" s="216"/>
      <c r="BN32" s="217"/>
      <c r="BO32" s="218"/>
      <c r="BP32" s="219"/>
      <c r="BQ32" s="234"/>
      <c r="BR32" s="242">
        <f t="shared" si="25"/>
        <v>0</v>
      </c>
      <c r="BS32" s="97"/>
      <c r="BT32" s="97"/>
      <c r="BU32" s="97"/>
      <c r="BV32" s="97"/>
      <c r="BW32" s="98"/>
      <c r="BX32" s="89"/>
      <c r="BY32" s="89"/>
      <c r="BZ32" s="89"/>
    </row>
    <row r="33" spans="1:78" ht="29.25" customHeight="1">
      <c r="A33" s="90">
        <f t="shared" si="26"/>
        <v>45989</v>
      </c>
      <c r="B33" s="91" t="str">
        <f t="shared" si="19"/>
        <v>金</v>
      </c>
      <c r="C33" s="144">
        <f t="shared" si="13"/>
        <v>0</v>
      </c>
      <c r="D33" s="140"/>
      <c r="E33" s="7"/>
      <c r="F33" s="7"/>
      <c r="G33" s="7"/>
      <c r="H33" s="7"/>
      <c r="I33" s="7"/>
      <c r="J33" s="7"/>
      <c r="K33" s="8"/>
      <c r="L33" s="13"/>
      <c r="M33" s="14"/>
      <c r="N33" s="14"/>
      <c r="O33" s="14"/>
      <c r="P33" s="16"/>
      <c r="Q33" s="17"/>
      <c r="R33" s="14"/>
      <c r="S33" s="14"/>
      <c r="T33" s="175"/>
      <c r="U33" s="19"/>
      <c r="V33" s="19"/>
      <c r="W33" s="14"/>
      <c r="X33" s="16"/>
      <c r="Y33" s="15"/>
      <c r="Z33" s="13"/>
      <c r="AA33" s="14"/>
      <c r="AB33" s="16"/>
      <c r="AC33" s="17"/>
      <c r="AD33" s="14"/>
      <c r="AE33" s="18"/>
      <c r="AF33" s="149"/>
      <c r="AG33" s="150"/>
      <c r="AH33" s="151"/>
      <c r="AI33" s="178"/>
      <c r="AJ33" s="178"/>
      <c r="AK33" s="178"/>
      <c r="AL33" s="178"/>
      <c r="AM33" s="168">
        <f t="shared" si="20"/>
        <v>0</v>
      </c>
      <c r="AN33" s="136">
        <f t="shared" si="21"/>
        <v>0</v>
      </c>
      <c r="AO33" s="19"/>
      <c r="AP33" s="14"/>
      <c r="AQ33" s="14"/>
      <c r="AR33" s="18"/>
      <c r="AS33" s="123">
        <f t="shared" si="22"/>
        <v>0</v>
      </c>
      <c r="AT33" s="19"/>
      <c r="AU33" s="14"/>
      <c r="AV33" s="14"/>
      <c r="AW33" s="18"/>
      <c r="AX33" s="123">
        <f t="shared" si="23"/>
        <v>0</v>
      </c>
      <c r="AY33" s="19"/>
      <c r="AZ33" s="14"/>
      <c r="BA33" s="14"/>
      <c r="BB33" s="18"/>
      <c r="BC33" s="196" t="str">
        <f t="shared" si="14"/>
        <v/>
      </c>
      <c r="BD33" s="196" t="str">
        <f t="shared" si="15"/>
        <v/>
      </c>
      <c r="BE33" s="196" t="str">
        <f t="shared" si="16"/>
        <v/>
      </c>
      <c r="BF33" s="196" t="str">
        <f t="shared" si="17"/>
        <v/>
      </c>
      <c r="BG33" s="197" t="str">
        <f t="shared" si="18"/>
        <v/>
      </c>
      <c r="BH33" s="257">
        <f t="shared" si="24"/>
        <v>0</v>
      </c>
      <c r="BI33" s="215"/>
      <c r="BJ33" s="215"/>
      <c r="BK33" s="215"/>
      <c r="BL33" s="215"/>
      <c r="BM33" s="216"/>
      <c r="BN33" s="217"/>
      <c r="BO33" s="218"/>
      <c r="BP33" s="219"/>
      <c r="BQ33" s="234"/>
      <c r="BR33" s="242">
        <f t="shared" si="25"/>
        <v>0</v>
      </c>
      <c r="BS33" s="14"/>
      <c r="BT33" s="14"/>
      <c r="BU33" s="14"/>
      <c r="BV33" s="14"/>
      <c r="BW33" s="16"/>
      <c r="BX33" s="88"/>
      <c r="BY33" s="88"/>
      <c r="BZ33" s="88"/>
    </row>
    <row r="34" spans="1:78" ht="29.25" customHeight="1">
      <c r="A34" s="90">
        <f>IF(MONTH($E$1)&lt;&gt;MONTH(+A33+1),"",+A33+1)</f>
        <v>45990</v>
      </c>
      <c r="B34" s="91" t="str">
        <f>IF(A34&lt;&gt;"",TEXT(A34,"aaa"),"")</f>
        <v>土</v>
      </c>
      <c r="C34" s="144">
        <f t="shared" si="13"/>
        <v>0</v>
      </c>
      <c r="D34" s="140"/>
      <c r="E34" s="7"/>
      <c r="F34" s="7"/>
      <c r="G34" s="7"/>
      <c r="H34" s="7"/>
      <c r="I34" s="7"/>
      <c r="J34" s="7"/>
      <c r="K34" s="8"/>
      <c r="L34" s="13"/>
      <c r="M34" s="14"/>
      <c r="N34" s="14"/>
      <c r="O34" s="14"/>
      <c r="P34" s="16"/>
      <c r="Q34" s="17"/>
      <c r="R34" s="14"/>
      <c r="S34" s="14"/>
      <c r="T34" s="175"/>
      <c r="U34" s="19"/>
      <c r="V34" s="19"/>
      <c r="W34" s="14"/>
      <c r="X34" s="16"/>
      <c r="Y34" s="15"/>
      <c r="Z34" s="13"/>
      <c r="AA34" s="14"/>
      <c r="AB34" s="16"/>
      <c r="AC34" s="17"/>
      <c r="AD34" s="14"/>
      <c r="AE34" s="18"/>
      <c r="AF34" s="149"/>
      <c r="AG34" s="150"/>
      <c r="AH34" s="151"/>
      <c r="AI34" s="178"/>
      <c r="AJ34" s="178"/>
      <c r="AK34" s="178"/>
      <c r="AL34" s="178"/>
      <c r="AM34" s="168">
        <f t="shared" si="20"/>
        <v>0</v>
      </c>
      <c r="AN34" s="136">
        <f t="shared" si="21"/>
        <v>0</v>
      </c>
      <c r="AO34" s="19"/>
      <c r="AP34" s="14"/>
      <c r="AQ34" s="14"/>
      <c r="AR34" s="18"/>
      <c r="AS34" s="123">
        <f t="shared" si="22"/>
        <v>0</v>
      </c>
      <c r="AT34" s="19"/>
      <c r="AU34" s="14"/>
      <c r="AV34" s="14"/>
      <c r="AW34" s="18"/>
      <c r="AX34" s="123">
        <f t="shared" si="23"/>
        <v>0</v>
      </c>
      <c r="AY34" s="19"/>
      <c r="AZ34" s="14"/>
      <c r="BA34" s="14"/>
      <c r="BB34" s="18"/>
      <c r="BC34" s="196" t="str">
        <f t="shared" si="14"/>
        <v/>
      </c>
      <c r="BD34" s="196" t="str">
        <f t="shared" si="15"/>
        <v/>
      </c>
      <c r="BE34" s="196" t="str">
        <f t="shared" si="16"/>
        <v/>
      </c>
      <c r="BF34" s="196" t="str">
        <f t="shared" si="17"/>
        <v/>
      </c>
      <c r="BG34" s="197" t="str">
        <f t="shared" si="18"/>
        <v/>
      </c>
      <c r="BH34" s="257">
        <f t="shared" si="24"/>
        <v>0</v>
      </c>
      <c r="BI34" s="215"/>
      <c r="BJ34" s="215"/>
      <c r="BK34" s="215"/>
      <c r="BL34" s="215"/>
      <c r="BM34" s="216"/>
      <c r="BN34" s="217"/>
      <c r="BO34" s="218"/>
      <c r="BP34" s="219"/>
      <c r="BQ34" s="234"/>
      <c r="BR34" s="242">
        <f t="shared" si="25"/>
        <v>0</v>
      </c>
      <c r="BS34" s="14"/>
      <c r="BT34" s="14"/>
      <c r="BU34" s="14"/>
      <c r="BV34" s="14"/>
      <c r="BW34" s="16"/>
      <c r="BX34" s="88"/>
      <c r="BY34" s="88"/>
      <c r="BZ34" s="88"/>
    </row>
    <row r="35" spans="1:78" ht="29.25" customHeight="1">
      <c r="A35" s="90">
        <f>IF(MONTH($E$1)&lt;&gt;MONTH(+A33+2),"",+A33+2)</f>
        <v>45991</v>
      </c>
      <c r="B35" s="91" t="str">
        <f>IF(A35&lt;&gt;"",TEXT(A35,"aaa"),"")</f>
        <v>日</v>
      </c>
      <c r="C35" s="144">
        <f t="shared" si="13"/>
        <v>0</v>
      </c>
      <c r="D35" s="140"/>
      <c r="E35" s="7"/>
      <c r="F35" s="7"/>
      <c r="G35" s="7"/>
      <c r="H35" s="7"/>
      <c r="I35" s="7"/>
      <c r="J35" s="7"/>
      <c r="K35" s="8"/>
      <c r="L35" s="13"/>
      <c r="M35" s="14"/>
      <c r="N35" s="14"/>
      <c r="O35" s="14"/>
      <c r="P35" s="16"/>
      <c r="Q35" s="17"/>
      <c r="R35" s="14"/>
      <c r="S35" s="14"/>
      <c r="T35" s="175"/>
      <c r="U35" s="19"/>
      <c r="V35" s="19"/>
      <c r="W35" s="14"/>
      <c r="X35" s="16"/>
      <c r="Y35" s="15"/>
      <c r="Z35" s="13"/>
      <c r="AA35" s="14"/>
      <c r="AB35" s="16"/>
      <c r="AC35" s="17"/>
      <c r="AD35" s="14"/>
      <c r="AE35" s="18"/>
      <c r="AF35" s="149"/>
      <c r="AG35" s="150"/>
      <c r="AH35" s="151"/>
      <c r="AI35" s="178"/>
      <c r="AJ35" s="178"/>
      <c r="AK35" s="178"/>
      <c r="AL35" s="178"/>
      <c r="AM35" s="168">
        <f t="shared" si="20"/>
        <v>0</v>
      </c>
      <c r="AN35" s="136">
        <f t="shared" si="21"/>
        <v>0</v>
      </c>
      <c r="AO35" s="19"/>
      <c r="AP35" s="14"/>
      <c r="AQ35" s="14"/>
      <c r="AR35" s="18"/>
      <c r="AS35" s="123">
        <f t="shared" si="22"/>
        <v>0</v>
      </c>
      <c r="AT35" s="19"/>
      <c r="AU35" s="14"/>
      <c r="AV35" s="14"/>
      <c r="AW35" s="18"/>
      <c r="AX35" s="123">
        <f t="shared" si="23"/>
        <v>0</v>
      </c>
      <c r="AY35" s="19"/>
      <c r="AZ35" s="14"/>
      <c r="BA35" s="14"/>
      <c r="BB35" s="18"/>
      <c r="BC35" s="203" t="str">
        <f t="shared" si="14"/>
        <v/>
      </c>
      <c r="BD35" s="203" t="str">
        <f t="shared" si="15"/>
        <v/>
      </c>
      <c r="BE35" s="203" t="str">
        <f t="shared" si="16"/>
        <v/>
      </c>
      <c r="BF35" s="203" t="str">
        <f t="shared" si="17"/>
        <v/>
      </c>
      <c r="BG35" s="204" t="str">
        <f t="shared" si="18"/>
        <v/>
      </c>
      <c r="BH35" s="257">
        <f t="shared" si="24"/>
        <v>0</v>
      </c>
      <c r="BI35" s="215"/>
      <c r="BJ35" s="215"/>
      <c r="BK35" s="215"/>
      <c r="BL35" s="215"/>
      <c r="BM35" s="216"/>
      <c r="BN35" s="217"/>
      <c r="BO35" s="218"/>
      <c r="BP35" s="219"/>
      <c r="BQ35" s="234"/>
      <c r="BR35" s="242">
        <f t="shared" si="25"/>
        <v>0</v>
      </c>
      <c r="BS35" s="14"/>
      <c r="BT35" s="14"/>
      <c r="BU35" s="14"/>
      <c r="BV35" s="14"/>
      <c r="BW35" s="16"/>
      <c r="BX35" s="88"/>
      <c r="BY35" s="88"/>
      <c r="BZ35" s="88"/>
    </row>
    <row r="36" spans="1:78" ht="29.25" customHeight="1" thickBot="1">
      <c r="A36" s="92" t="str">
        <f>IF(MONTH($E$1)&lt;&gt;MONTH(+A33+3),"",+A33+3)</f>
        <v/>
      </c>
      <c r="B36" s="93" t="str">
        <f>IF(A36&lt;&gt;"",TEXT(A36,"aaa"),"")</f>
        <v/>
      </c>
      <c r="C36" s="145">
        <f t="shared" si="13"/>
        <v>0</v>
      </c>
      <c r="D36" s="142"/>
      <c r="E36" s="103"/>
      <c r="F36" s="103"/>
      <c r="G36" s="103"/>
      <c r="H36" s="103"/>
      <c r="I36" s="103"/>
      <c r="J36" s="103"/>
      <c r="K36" s="104"/>
      <c r="L36" s="105"/>
      <c r="M36" s="106"/>
      <c r="N36" s="106"/>
      <c r="O36" s="106"/>
      <c r="P36" s="107"/>
      <c r="Q36" s="110"/>
      <c r="R36" s="106"/>
      <c r="S36" s="106"/>
      <c r="T36" s="176"/>
      <c r="U36" s="108"/>
      <c r="V36" s="108"/>
      <c r="W36" s="106"/>
      <c r="X36" s="107"/>
      <c r="Y36" s="109"/>
      <c r="Z36" s="105"/>
      <c r="AA36" s="106"/>
      <c r="AB36" s="107"/>
      <c r="AC36" s="110"/>
      <c r="AD36" s="106"/>
      <c r="AE36" s="111"/>
      <c r="AF36" s="152"/>
      <c r="AG36" s="153"/>
      <c r="AH36" s="154"/>
      <c r="AI36" s="108"/>
      <c r="AJ36" s="106"/>
      <c r="AK36" s="106"/>
      <c r="AL36" s="107"/>
      <c r="AM36" s="201">
        <f t="shared" si="20"/>
        <v>0</v>
      </c>
      <c r="AN36" s="200">
        <f t="shared" si="21"/>
        <v>0</v>
      </c>
      <c r="AO36" s="107"/>
      <c r="AP36" s="107"/>
      <c r="AQ36" s="107"/>
      <c r="AR36" s="107"/>
      <c r="AS36" s="202">
        <f t="shared" si="22"/>
        <v>0</v>
      </c>
      <c r="AT36" s="107"/>
      <c r="AU36" s="107"/>
      <c r="AV36" s="107"/>
      <c r="AW36" s="107"/>
      <c r="AX36" s="202">
        <f t="shared" si="23"/>
        <v>0</v>
      </c>
      <c r="AY36" s="107"/>
      <c r="AZ36" s="106"/>
      <c r="BA36" s="106"/>
      <c r="BB36" s="107"/>
      <c r="BC36" s="205" t="str">
        <f t="shared" ref="BC36" si="46">IF((AN36+AS36)&lt;&gt;0,ROUND(AN36/(AN36+AS36)*100,1),"")</f>
        <v/>
      </c>
      <c r="BD36" s="205" t="str">
        <f t="shared" ref="BD36" si="47">IF((AO36+AT36)&lt;&gt;0,ROUND(AO36/(AO36+AT36)*100,1),"")</f>
        <v/>
      </c>
      <c r="BE36" s="205" t="str">
        <f t="shared" ref="BE36" si="48">IF((AP36+AU36)&lt;&gt;0,ROUND(AP36/(AP36+AU36)*100,1),"")</f>
        <v/>
      </c>
      <c r="BF36" s="205" t="str">
        <f t="shared" ref="BF36" si="49">IF((AQ36+AV36)&lt;&gt;0,ROUND(AQ36/(AQ36+AV36)*100,1),"")</f>
        <v/>
      </c>
      <c r="BG36" s="206" t="str">
        <f t="shared" ref="BG36" si="50">IF((AR36+AW36)&lt;&gt;0,ROUND(AR36/(AR36+AW36)*100,1),"")</f>
        <v/>
      </c>
      <c r="BH36" s="258">
        <f t="shared" si="24"/>
        <v>0</v>
      </c>
      <c r="BI36" s="225"/>
      <c r="BJ36" s="225"/>
      <c r="BK36" s="225"/>
      <c r="BL36" s="225"/>
      <c r="BM36" s="226"/>
      <c r="BN36" s="227"/>
      <c r="BO36" s="228"/>
      <c r="BP36" s="229"/>
      <c r="BQ36" s="240"/>
      <c r="BR36" s="242">
        <f>SUM(BS36:BZ36)</f>
        <v>0</v>
      </c>
      <c r="BS36" s="106"/>
      <c r="BT36" s="106"/>
      <c r="BU36" s="106"/>
      <c r="BV36" s="106"/>
      <c r="BW36" s="107"/>
      <c r="BX36" s="112"/>
      <c r="BY36" s="112"/>
      <c r="BZ36" s="112"/>
    </row>
    <row r="37" spans="1:78" ht="29.25" customHeight="1">
      <c r="BH37" s="230">
        <f>SUM(BJ37:BO37)</f>
        <v>350</v>
      </c>
      <c r="BI37" s="230"/>
      <c r="BJ37">
        <v>60</v>
      </c>
      <c r="BK37">
        <v>5</v>
      </c>
      <c r="BL37">
        <v>50</v>
      </c>
      <c r="BM37">
        <v>5</v>
      </c>
      <c r="BN37">
        <v>200</v>
      </c>
      <c r="BO37">
        <v>30</v>
      </c>
    </row>
    <row r="38" spans="1:78" ht="29.25" customHeight="1">
      <c r="BH38" s="231">
        <f t="shared" ref="BH38:BO38" si="51">AVERAGE(BH5/BH37)</f>
        <v>0.34285714285714286</v>
      </c>
      <c r="BI38" s="231"/>
      <c r="BJ38" s="231">
        <f t="shared" si="51"/>
        <v>0.15</v>
      </c>
      <c r="BK38" s="231">
        <f t="shared" si="51"/>
        <v>0.2</v>
      </c>
      <c r="BL38" s="231">
        <f t="shared" si="51"/>
        <v>0.18</v>
      </c>
      <c r="BM38" s="231">
        <f t="shared" si="51"/>
        <v>0.6</v>
      </c>
      <c r="BN38" s="231">
        <f t="shared" si="51"/>
        <v>0.46500000000000002</v>
      </c>
      <c r="BO38" s="231">
        <f t="shared" si="51"/>
        <v>0.13333333333333333</v>
      </c>
    </row>
  </sheetData>
  <sortState xmlns:xlrd2="http://schemas.microsoft.com/office/spreadsheetml/2017/richdata2" ref="A6:B36">
    <sortCondition ref="A6"/>
  </sortState>
  <mergeCells count="54">
    <mergeCell ref="BH2:BN2"/>
    <mergeCell ref="BO2:BP2"/>
    <mergeCell ref="BR2:BX2"/>
    <mergeCell ref="BR3:BR4"/>
    <mergeCell ref="BT3:BT4"/>
    <mergeCell ref="BU3:BU4"/>
    <mergeCell ref="BV3:BV4"/>
    <mergeCell ref="BW3:BW4"/>
    <mergeCell ref="BX3:BX4"/>
    <mergeCell ref="BH3:BH4"/>
    <mergeCell ref="BP3:BP4"/>
    <mergeCell ref="BI3:BI4"/>
    <mergeCell ref="BQ2:BQ4"/>
    <mergeCell ref="BJ3:BJ4"/>
    <mergeCell ref="A2:B5"/>
    <mergeCell ref="P3:P4"/>
    <mergeCell ref="AC3:AE3"/>
    <mergeCell ref="Z3:AB3"/>
    <mergeCell ref="AF3:AH3"/>
    <mergeCell ref="D3:D4"/>
    <mergeCell ref="E3:E4"/>
    <mergeCell ref="C3:C4"/>
    <mergeCell ref="F3:F4"/>
    <mergeCell ref="C2:K2"/>
    <mergeCell ref="L3:L4"/>
    <mergeCell ref="I3:I4"/>
    <mergeCell ref="J3:J4"/>
    <mergeCell ref="Q3:T3"/>
    <mergeCell ref="L2:T2"/>
    <mergeCell ref="G3:G4"/>
    <mergeCell ref="AM2:BG2"/>
    <mergeCell ref="AM3:AM4"/>
    <mergeCell ref="M3:M4"/>
    <mergeCell ref="AN3:AR3"/>
    <mergeCell ref="AS3:AW3"/>
    <mergeCell ref="BC3:BG3"/>
    <mergeCell ref="AX3:BB3"/>
    <mergeCell ref="AI2:AL3"/>
    <mergeCell ref="U2:Y2"/>
    <mergeCell ref="Z2:AH2"/>
    <mergeCell ref="U3:V3"/>
    <mergeCell ref="W3:Y3"/>
    <mergeCell ref="BZ3:BZ4"/>
    <mergeCell ref="H3:H4"/>
    <mergeCell ref="O3:O4"/>
    <mergeCell ref="N3:N4"/>
    <mergeCell ref="K3:K4"/>
    <mergeCell ref="BK3:BK4"/>
    <mergeCell ref="BL3:BL4"/>
    <mergeCell ref="BM3:BM4"/>
    <mergeCell ref="BN3:BN4"/>
    <mergeCell ref="BO3:BO4"/>
    <mergeCell ref="BS3:BS4"/>
    <mergeCell ref="BY3:BY4"/>
  </mergeCells>
  <phoneticPr fontId="2"/>
  <conditionalFormatting sqref="A34:AH36 AO34:AR35">
    <cfRule type="expression" dxfId="44" priority="232">
      <formula>$A34=""</formula>
    </cfRule>
  </conditionalFormatting>
  <conditionalFormatting sqref="D9:H11">
    <cfRule type="expression" dxfId="43" priority="107">
      <formula>$B9="土"</formula>
    </cfRule>
    <cfRule type="expression" dxfId="42" priority="106">
      <formula>$B9="日"</formula>
    </cfRule>
  </conditionalFormatting>
  <conditionalFormatting sqref="D12:P17">
    <cfRule type="expression" dxfId="41" priority="68">
      <formula>$B12="日"</formula>
    </cfRule>
    <cfRule type="expression" dxfId="40" priority="69">
      <formula>$B12="土"</formula>
    </cfRule>
  </conditionalFormatting>
  <conditionalFormatting sqref="D6:AE9 A6:B36 U12:AE36 D19:T36">
    <cfRule type="expression" dxfId="39" priority="180">
      <formula>$B6="日"</formula>
    </cfRule>
  </conditionalFormatting>
  <conditionalFormatting sqref="D6:AE9 A6:B36 U12:AE36 Q14:T19 D19:T36">
    <cfRule type="expression" dxfId="38" priority="181">
      <formula>$B6="土"</formula>
    </cfRule>
  </conditionalFormatting>
  <conditionalFormatting sqref="I9:K11 U9:AE11 D18:P19">
    <cfRule type="expression" dxfId="37" priority="231">
      <formula>$B9="土"</formula>
    </cfRule>
    <cfRule type="expression" dxfId="36" priority="230">
      <formula>$B9="日"</formula>
    </cfRule>
  </conditionalFormatting>
  <conditionalFormatting sqref="L11:P11">
    <cfRule type="expression" dxfId="35" priority="105">
      <formula>$B11="土"</formula>
    </cfRule>
    <cfRule type="expression" dxfId="34" priority="104">
      <formula>$B11="日"</formula>
    </cfRule>
  </conditionalFormatting>
  <conditionalFormatting sqref="L9:T10">
    <cfRule type="expression" dxfId="33" priority="119">
      <formula>$B9="土"</formula>
    </cfRule>
    <cfRule type="expression" dxfId="32" priority="118">
      <formula>$B9="日"</formula>
    </cfRule>
  </conditionalFormatting>
  <conditionalFormatting sqref="Q11:T13">
    <cfRule type="expression" dxfId="31" priority="71">
      <formula>$B11="土"</formula>
    </cfRule>
  </conditionalFormatting>
  <conditionalFormatting sqref="Q11:T19">
    <cfRule type="expression" dxfId="30" priority="70">
      <formula>$B11="日"</formula>
    </cfRule>
  </conditionalFormatting>
  <conditionalFormatting sqref="AI36:AL36">
    <cfRule type="expression" dxfId="29" priority="145">
      <formula>$A36=""</formula>
    </cfRule>
    <cfRule type="expression" dxfId="28" priority="144">
      <formula>$B36="土"</formula>
    </cfRule>
    <cfRule type="expression" dxfId="27" priority="143">
      <formula>$B36="日"</formula>
    </cfRule>
  </conditionalFormatting>
  <conditionalFormatting sqref="AO9">
    <cfRule type="expression" dxfId="26" priority="115">
      <formula>$B9="土"</formula>
    </cfRule>
    <cfRule type="expression" dxfId="25" priority="114">
      <formula>$B9="日"</formula>
    </cfRule>
  </conditionalFormatting>
  <conditionalFormatting sqref="AO6:AR35">
    <cfRule type="expression" dxfId="24" priority="113">
      <formula>$B6="土"</formula>
    </cfRule>
    <cfRule type="expression" dxfId="23" priority="112">
      <formula>$B6="日"</formula>
    </cfRule>
  </conditionalFormatting>
  <conditionalFormatting sqref="AT6:AW36 AY6:BB36 AN36:AR36">
    <cfRule type="expression" dxfId="22" priority="129">
      <formula>$B6="土"</formula>
    </cfRule>
    <cfRule type="expression" dxfId="21" priority="128">
      <formula>$B6="日"</formula>
    </cfRule>
  </conditionalFormatting>
  <conditionalFormatting sqref="AT34:AW36 AY34:BB36 AN36:AR36">
    <cfRule type="expression" dxfId="20" priority="130">
      <formula>$A34=""</formula>
    </cfRule>
  </conditionalFormatting>
  <conditionalFormatting sqref="BH5:BH36">
    <cfRule type="expression" dxfId="19" priority="233">
      <formula>#REF!&lt;&gt;$AP5</formula>
    </cfRule>
  </conditionalFormatting>
  <conditionalFormatting sqref="BI6:BI17">
    <cfRule type="expression" dxfId="18" priority="7">
      <formula>$B6="土"</formula>
    </cfRule>
  </conditionalFormatting>
  <conditionalFormatting sqref="BI34:BI36">
    <cfRule type="expression" dxfId="17" priority="9">
      <formula>$A34=""</formula>
    </cfRule>
  </conditionalFormatting>
  <conditionalFormatting sqref="BI18:BN36">
    <cfRule type="expression" dxfId="16" priority="5">
      <formula>$B18="土"</formula>
    </cfRule>
    <cfRule type="expression" dxfId="15" priority="4">
      <formula>$B18="日"</formula>
    </cfRule>
  </conditionalFormatting>
  <conditionalFormatting sqref="BI17:BP17">
    <cfRule type="expression" dxfId="14" priority="19">
      <formula>$B17="日"</formula>
    </cfRule>
  </conditionalFormatting>
  <conditionalFormatting sqref="BI6:BQ16">
    <cfRule type="expression" dxfId="13" priority="6">
      <formula>$B6="日"</formula>
    </cfRule>
  </conditionalFormatting>
  <conditionalFormatting sqref="BJ16:BP17">
    <cfRule type="expression" dxfId="12" priority="20">
      <formula>$B16="土"</formula>
    </cfRule>
  </conditionalFormatting>
  <conditionalFormatting sqref="BJ6:BQ15">
    <cfRule type="expression" dxfId="11" priority="16">
      <formula>$B6="土"</formula>
    </cfRule>
  </conditionalFormatting>
  <conditionalFormatting sqref="BJ34:BQ36">
    <cfRule type="expression" dxfId="10" priority="57">
      <formula>$A34=""</formula>
    </cfRule>
  </conditionalFormatting>
  <conditionalFormatting sqref="BO18:BP33">
    <cfRule type="expression" dxfId="9" priority="11">
      <formula>$B18="土"</formula>
    </cfRule>
    <cfRule type="expression" dxfId="8" priority="10">
      <formula>$B18="日"</formula>
    </cfRule>
  </conditionalFormatting>
  <conditionalFormatting sqref="BO34:BQ36">
    <cfRule type="expression" dxfId="7" priority="53">
      <formula>$B34="日"</formula>
    </cfRule>
    <cfRule type="expression" dxfId="6" priority="54">
      <formula>$B34="土"</formula>
    </cfRule>
  </conditionalFormatting>
  <conditionalFormatting sqref="BQ16:BQ33">
    <cfRule type="expression" dxfId="5" priority="22">
      <formula>$B16="土"</formula>
    </cfRule>
  </conditionalFormatting>
  <conditionalFormatting sqref="BQ17:BQ33">
    <cfRule type="expression" dxfId="4" priority="21">
      <formula>$B17="日"</formula>
    </cfRule>
  </conditionalFormatting>
  <conditionalFormatting sqref="BS6:BZ36">
    <cfRule type="expression" dxfId="3" priority="1">
      <formula>$B6="日"</formula>
    </cfRule>
    <cfRule type="expression" dxfId="2" priority="2">
      <formula>$B6="土"</formula>
    </cfRule>
  </conditionalFormatting>
  <conditionalFormatting sqref="BS34:BZ36">
    <cfRule type="expression" dxfId="1" priority="3">
      <formula>$A34=""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4" r:id="rId4" name="Button 10">
              <controlPr locked="0" defaultSize="0" print="0" autoFill="0" autoPict="0" macro="[0]!main">
                <anchor moveWithCells="1" sizeWithCells="1">
                  <from>
                    <xdr:col>6</xdr:col>
                    <xdr:colOff>704850</xdr:colOff>
                    <xdr:row>0</xdr:row>
                    <xdr:rowOff>0</xdr:rowOff>
                  </from>
                  <to>
                    <xdr:col>7</xdr:col>
                    <xdr:colOff>819150</xdr:colOff>
                    <xdr:row>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5" name="Button 11">
              <controlPr defaultSize="0" print="0" autoFill="0" autoPict="0" macro="[0]!Update">
                <anchor moveWithCells="1" sizeWithCells="1">
                  <from>
                    <xdr:col>7</xdr:col>
                    <xdr:colOff>895350</xdr:colOff>
                    <xdr:row>0</xdr:row>
                    <xdr:rowOff>0</xdr:rowOff>
                  </from>
                  <to>
                    <xdr:col>8</xdr:col>
                    <xdr:colOff>1009650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W36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1" sqref="D31"/>
    </sheetView>
  </sheetViews>
  <sheetFormatPr defaultColWidth="8.6328125" defaultRowHeight="13.5"/>
  <cols>
    <col min="1" max="1" width="8.36328125" style="2" customWidth="1"/>
    <col min="2" max="23" width="10.6328125" style="2" customWidth="1"/>
    <col min="24" max="16384" width="8.6328125" style="2"/>
  </cols>
  <sheetData>
    <row r="1" spans="1:23" ht="30" customHeight="1" thickBot="1">
      <c r="A1" s="2" t="s">
        <v>24</v>
      </c>
    </row>
    <row r="2" spans="1:23" ht="30" customHeight="1">
      <c r="A2" s="340" t="s">
        <v>0</v>
      </c>
      <c r="B2" s="343" t="s">
        <v>52</v>
      </c>
      <c r="C2" s="344" t="s">
        <v>10</v>
      </c>
      <c r="D2" s="345"/>
      <c r="E2" s="345"/>
      <c r="F2" s="346"/>
      <c r="G2" s="347" t="s">
        <v>18</v>
      </c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9"/>
      <c r="S2" s="350" t="s">
        <v>12</v>
      </c>
      <c r="T2" s="345"/>
      <c r="U2" s="345"/>
      <c r="V2" s="346"/>
      <c r="W2" s="351" t="s">
        <v>23</v>
      </c>
    </row>
    <row r="3" spans="1:23" ht="30" customHeight="1">
      <c r="A3" s="341"/>
      <c r="B3" s="341"/>
      <c r="C3" s="352" t="s">
        <v>43</v>
      </c>
      <c r="D3" s="354" t="s">
        <v>8</v>
      </c>
      <c r="E3" s="356" t="s">
        <v>9</v>
      </c>
      <c r="F3" s="358" t="s">
        <v>19</v>
      </c>
      <c r="G3" s="82" t="s">
        <v>21</v>
      </c>
      <c r="H3" s="83"/>
      <c r="I3" s="84"/>
      <c r="J3" s="82" t="s">
        <v>22</v>
      </c>
      <c r="K3" s="85"/>
      <c r="L3" s="85"/>
      <c r="M3" s="85"/>
      <c r="N3" s="85"/>
      <c r="O3" s="82" t="s">
        <v>6</v>
      </c>
      <c r="P3" s="86"/>
      <c r="Q3" s="86"/>
      <c r="R3" s="87"/>
      <c r="S3" s="360" t="s">
        <v>43</v>
      </c>
      <c r="T3" s="361" t="s">
        <v>40</v>
      </c>
      <c r="U3" s="362" t="s">
        <v>11</v>
      </c>
      <c r="V3" s="363" t="s">
        <v>14</v>
      </c>
      <c r="W3" s="341"/>
    </row>
    <row r="4" spans="1:23" s="5" customFormat="1" ht="30" customHeight="1" thickBot="1">
      <c r="A4" s="341"/>
      <c r="B4" s="342"/>
      <c r="C4" s="353"/>
      <c r="D4" s="355"/>
      <c r="E4" s="357"/>
      <c r="F4" s="359"/>
      <c r="G4" s="57" t="s">
        <v>43</v>
      </c>
      <c r="H4" s="51" t="s">
        <v>41</v>
      </c>
      <c r="I4" s="52" t="s">
        <v>17</v>
      </c>
      <c r="J4" s="57" t="s">
        <v>43</v>
      </c>
      <c r="K4" s="58" t="s">
        <v>13</v>
      </c>
      <c r="L4" s="58" t="s">
        <v>49</v>
      </c>
      <c r="M4" s="59" t="s">
        <v>5</v>
      </c>
      <c r="N4" s="60" t="s">
        <v>16</v>
      </c>
      <c r="O4" s="57" t="s">
        <v>43</v>
      </c>
      <c r="P4" s="79" t="s">
        <v>50</v>
      </c>
      <c r="Q4" s="79" t="s">
        <v>51</v>
      </c>
      <c r="R4" s="80" t="s">
        <v>15</v>
      </c>
      <c r="S4" s="353"/>
      <c r="T4" s="355"/>
      <c r="U4" s="357"/>
      <c r="V4" s="359"/>
      <c r="W4" s="342"/>
    </row>
    <row r="5" spans="1:23" ht="30" customHeight="1" thickBot="1">
      <c r="A5" s="342"/>
      <c r="B5" s="74" t="e">
        <f>SUM(B6:B36)</f>
        <v>#REF!</v>
      </c>
      <c r="C5" s="49" t="e">
        <f t="shared" ref="C5:W5" si="0">SUM(C6:C36)</f>
        <v>#REF!</v>
      </c>
      <c r="D5" s="61" t="e">
        <f t="shared" si="0"/>
        <v>#REF!</v>
      </c>
      <c r="E5" s="62" t="e">
        <f t="shared" si="0"/>
        <v>#REF!</v>
      </c>
      <c r="F5" s="63" t="e">
        <f t="shared" si="0"/>
        <v>#REF!</v>
      </c>
      <c r="G5" s="53" t="e">
        <f t="shared" si="0"/>
        <v>#REF!</v>
      </c>
      <c r="H5" s="64" t="e">
        <f t="shared" si="0"/>
        <v>#REF!</v>
      </c>
      <c r="I5" s="65" t="e">
        <f t="shared" si="0"/>
        <v>#REF!</v>
      </c>
      <c r="J5" s="53" t="e">
        <f t="shared" si="0"/>
        <v>#REF!</v>
      </c>
      <c r="K5" s="64" t="e">
        <f t="shared" si="0"/>
        <v>#REF!</v>
      </c>
      <c r="L5" s="66" t="e">
        <f t="shared" si="0"/>
        <v>#REF!</v>
      </c>
      <c r="M5" s="66" t="e">
        <f t="shared" si="0"/>
        <v>#REF!</v>
      </c>
      <c r="N5" s="67" t="e">
        <f t="shared" si="0"/>
        <v>#REF!</v>
      </c>
      <c r="O5" s="53" t="e">
        <f t="shared" si="0"/>
        <v>#REF!</v>
      </c>
      <c r="P5" s="66" t="e">
        <f t="shared" si="0"/>
        <v>#REF!</v>
      </c>
      <c r="Q5" s="66" t="e">
        <f t="shared" si="0"/>
        <v>#REF!</v>
      </c>
      <c r="R5" s="81" t="e">
        <f>SUM(R6:R36)</f>
        <v>#REF!</v>
      </c>
      <c r="S5" s="50" t="e">
        <f t="shared" si="0"/>
        <v>#REF!</v>
      </c>
      <c r="T5" s="68" t="e">
        <f t="shared" si="0"/>
        <v>#REF!</v>
      </c>
      <c r="U5" s="68" t="e">
        <f t="shared" si="0"/>
        <v>#REF!</v>
      </c>
      <c r="V5" s="69" t="e">
        <f t="shared" si="0"/>
        <v>#REF!</v>
      </c>
      <c r="W5" s="70" t="e">
        <f t="shared" si="0"/>
        <v>#REF!</v>
      </c>
    </row>
    <row r="6" spans="1:23" ht="22.15" customHeight="1">
      <c r="A6" s="71">
        <f>日計表!E1</f>
        <v>45962</v>
      </c>
      <c r="B6" s="75" t="e">
        <f>SUM(C6,G6,J6,O6,S6,W6)</f>
        <v>#REF!</v>
      </c>
      <c r="C6" s="43" t="e">
        <f>SUM(D6:F6)</f>
        <v>#REF!</v>
      </c>
      <c r="D6" s="31" t="e">
        <f>SUMIFS(#REF!,#REF!,$A6,#REF!,D$3)</f>
        <v>#REF!</v>
      </c>
      <c r="E6" s="24" t="e">
        <f>SUMIFS(#REF!,#REF!,$A6,#REF!,E$3)</f>
        <v>#REF!</v>
      </c>
      <c r="F6" s="25" t="e">
        <f>SUMIFS(#REF!,#REF!,$A6,#REF!,F$3)</f>
        <v>#REF!</v>
      </c>
      <c r="G6" s="54" t="e">
        <f>SUM(H6:I6)</f>
        <v>#REF!</v>
      </c>
      <c r="H6" s="31" t="e">
        <f>SUMIFS(#REF!,#REF!,$A6,#REF!,H$4)</f>
        <v>#REF!</v>
      </c>
      <c r="I6" s="34" t="e">
        <f>SUMIFS(#REF!,#REF!,$A6,#REF!,I$4)</f>
        <v>#REF!</v>
      </c>
      <c r="J6" s="54" t="e">
        <f>SUM(K6:N6)</f>
        <v>#REF!</v>
      </c>
      <c r="K6" s="31" t="e">
        <f>SUMIFS(#REF!,#REF!,$A6,#REF!,K$4)</f>
        <v>#REF!</v>
      </c>
      <c r="L6" s="24" t="e">
        <f>SUMIFS(#REF!,#REF!,$A6,#REF!,L$4)</f>
        <v>#REF!</v>
      </c>
      <c r="M6" s="24" t="e">
        <f>SUMIFS(#REF!,#REF!,$A6,#REF!,M$4)</f>
        <v>#REF!</v>
      </c>
      <c r="N6" s="37" t="e">
        <f>SUMIFS(#REF!,#REF!,$A6,#REF!,N$4)</f>
        <v>#REF!</v>
      </c>
      <c r="O6" s="54" t="e">
        <f>SUM(P6:R6)</f>
        <v>#REF!</v>
      </c>
      <c r="P6" s="24" t="e">
        <f>SUMIFS(#REF!,#REF!,$A6,#REF!,P$4)</f>
        <v>#REF!</v>
      </c>
      <c r="Q6" s="24" t="e">
        <f>SUMIFS(#REF!,#REF!,$A6,#REF!,Q$4)</f>
        <v>#REF!</v>
      </c>
      <c r="R6" s="25" t="e">
        <f>SUMIFS(#REF!,#REF!,$A6,#REF!,R$4)</f>
        <v>#REF!</v>
      </c>
      <c r="S6" s="46" t="e">
        <f>SUM(T6:V6)</f>
        <v>#REF!</v>
      </c>
      <c r="T6" s="24" t="e">
        <f>SUMIFS(#REF!,#REF!,$A6,#REF!,T$3)</f>
        <v>#REF!</v>
      </c>
      <c r="U6" s="24" t="e">
        <f>SUMIFS(#REF!,#REF!,$A6,#REF!,U$3)</f>
        <v>#REF!</v>
      </c>
      <c r="V6" s="25" t="e">
        <f>SUMIFS(#REF!,#REF!,$A6,#REF!,V$3)</f>
        <v>#REF!</v>
      </c>
      <c r="W6" s="40" t="e">
        <f>SUMIFS(#REF!,#REF!,$A6,#REF!,W$2)</f>
        <v>#REF!</v>
      </c>
    </row>
    <row r="7" spans="1:23" ht="22.15" customHeight="1">
      <c r="A7" s="72">
        <f>A6+1</f>
        <v>45963</v>
      </c>
      <c r="B7" s="76" t="e">
        <f t="shared" ref="B7:B36" si="1">SUM(C7,G7,J7,O7,S7,W7)</f>
        <v>#REF!</v>
      </c>
      <c r="C7" s="44" t="e">
        <f t="shared" ref="C7:C36" si="2">SUM(D7:F7)</f>
        <v>#REF!</v>
      </c>
      <c r="D7" s="32" t="e">
        <f>SUMIFS(#REF!,#REF!,$A7,#REF!,D$3)</f>
        <v>#REF!</v>
      </c>
      <c r="E7" s="26" t="e">
        <f>SUMIFS(#REF!,#REF!,$A7,#REF!,E$3)</f>
        <v>#REF!</v>
      </c>
      <c r="F7" s="27" t="e">
        <f>SUMIFS(#REF!,#REF!,$A7,#REF!,F$3)</f>
        <v>#REF!</v>
      </c>
      <c r="G7" s="55" t="e">
        <f t="shared" ref="G7:G36" si="3">SUM(H7:I7)</f>
        <v>#REF!</v>
      </c>
      <c r="H7" s="32" t="e">
        <f>SUMIFS(#REF!,#REF!,$A7,#REF!,H$4)</f>
        <v>#REF!</v>
      </c>
      <c r="I7" s="35" t="e">
        <f>SUMIFS(#REF!,#REF!,$A7,#REF!,I$4)</f>
        <v>#REF!</v>
      </c>
      <c r="J7" s="55" t="e">
        <f t="shared" ref="J7:J36" si="4">SUM(K7:N7)</f>
        <v>#REF!</v>
      </c>
      <c r="K7" s="32" t="e">
        <f>SUMIFS(#REF!,#REF!,$A7,#REF!,K$4)</f>
        <v>#REF!</v>
      </c>
      <c r="L7" s="26" t="e">
        <f>SUMIFS(#REF!,#REF!,$A7,#REF!,L$4)</f>
        <v>#REF!</v>
      </c>
      <c r="M7" s="26" t="e">
        <f>SUMIFS(#REF!,#REF!,$A7,#REF!,M$4)</f>
        <v>#REF!</v>
      </c>
      <c r="N7" s="38" t="e">
        <f>SUMIFS(#REF!,#REF!,$A7,#REF!,N$4)</f>
        <v>#REF!</v>
      </c>
      <c r="O7" s="55" t="e">
        <f t="shared" ref="O7:O36" si="5">SUM(P7:R7)</f>
        <v>#REF!</v>
      </c>
      <c r="P7" s="26" t="e">
        <f>SUMIFS(#REF!,#REF!,$A7,#REF!,P$4)</f>
        <v>#REF!</v>
      </c>
      <c r="Q7" s="26" t="e">
        <f>SUMIFS(#REF!,#REF!,$A7,#REF!,Q$4)</f>
        <v>#REF!</v>
      </c>
      <c r="R7" s="27" t="e">
        <f>SUMIFS(#REF!,#REF!,$A7,#REF!,R$4)</f>
        <v>#REF!</v>
      </c>
      <c r="S7" s="47" t="e">
        <f t="shared" ref="S7:S36" si="6">SUM(T7:V7)</f>
        <v>#REF!</v>
      </c>
      <c r="T7" s="26" t="e">
        <f>SUMIFS(#REF!,#REF!,$A7,#REF!,T$3)</f>
        <v>#REF!</v>
      </c>
      <c r="U7" s="26" t="e">
        <f>SUMIFS(#REF!,#REF!,$A7,#REF!,U$3)</f>
        <v>#REF!</v>
      </c>
      <c r="V7" s="27" t="e">
        <f>SUMIFS(#REF!,#REF!,$A7,#REF!,V$3)</f>
        <v>#REF!</v>
      </c>
      <c r="W7" s="41" t="e">
        <f>SUMIFS(#REF!,#REF!,$A7,#REF!,W$2)</f>
        <v>#REF!</v>
      </c>
    </row>
    <row r="8" spans="1:23" ht="22.15" customHeight="1">
      <c r="A8" s="72">
        <f t="shared" ref="A8:A33" si="7">A7+1</f>
        <v>45964</v>
      </c>
      <c r="B8" s="76" t="e">
        <f t="shared" si="1"/>
        <v>#REF!</v>
      </c>
      <c r="C8" s="44" t="e">
        <f t="shared" si="2"/>
        <v>#REF!</v>
      </c>
      <c r="D8" s="32" t="e">
        <f>SUMIFS(#REF!,#REF!,$A8,#REF!,D$3)</f>
        <v>#REF!</v>
      </c>
      <c r="E8" s="26" t="e">
        <f>SUMIFS(#REF!,#REF!,$A8,#REF!,E$3)</f>
        <v>#REF!</v>
      </c>
      <c r="F8" s="27" t="e">
        <f>SUMIFS(#REF!,#REF!,$A8,#REF!,F$3)</f>
        <v>#REF!</v>
      </c>
      <c r="G8" s="55" t="e">
        <f t="shared" si="3"/>
        <v>#REF!</v>
      </c>
      <c r="H8" s="32" t="e">
        <f>SUMIFS(#REF!,#REF!,$A8,#REF!,H$4)</f>
        <v>#REF!</v>
      </c>
      <c r="I8" s="35" t="e">
        <f>SUMIFS(#REF!,#REF!,$A8,#REF!,I$4)</f>
        <v>#REF!</v>
      </c>
      <c r="J8" s="55" t="e">
        <f t="shared" si="4"/>
        <v>#REF!</v>
      </c>
      <c r="K8" s="32" t="e">
        <f>SUMIFS(#REF!,#REF!,$A8,#REF!,K$4)</f>
        <v>#REF!</v>
      </c>
      <c r="L8" s="26" t="e">
        <f>SUMIFS(#REF!,#REF!,$A8,#REF!,L$4)</f>
        <v>#REF!</v>
      </c>
      <c r="M8" s="26" t="e">
        <f>SUMIFS(#REF!,#REF!,$A8,#REF!,M$4)</f>
        <v>#REF!</v>
      </c>
      <c r="N8" s="38" t="e">
        <f>SUMIFS(#REF!,#REF!,$A8,#REF!,N$4)</f>
        <v>#REF!</v>
      </c>
      <c r="O8" s="55" t="e">
        <f t="shared" si="5"/>
        <v>#REF!</v>
      </c>
      <c r="P8" s="26" t="e">
        <f>SUMIFS(#REF!,#REF!,$A8,#REF!,P$4)</f>
        <v>#REF!</v>
      </c>
      <c r="Q8" s="26" t="e">
        <f>SUMIFS(#REF!,#REF!,$A8,#REF!,Q$4)</f>
        <v>#REF!</v>
      </c>
      <c r="R8" s="27" t="e">
        <f>SUMIFS(#REF!,#REF!,$A8,#REF!,R$4)</f>
        <v>#REF!</v>
      </c>
      <c r="S8" s="47" t="e">
        <f t="shared" si="6"/>
        <v>#REF!</v>
      </c>
      <c r="T8" s="26" t="e">
        <f>SUMIFS(#REF!,#REF!,$A8,#REF!,T$3)</f>
        <v>#REF!</v>
      </c>
      <c r="U8" s="26" t="e">
        <f>SUMIFS(#REF!,#REF!,$A8,#REF!,U$3)</f>
        <v>#REF!</v>
      </c>
      <c r="V8" s="27" t="e">
        <f>SUMIFS(#REF!,#REF!,$A8,#REF!,V$3)</f>
        <v>#REF!</v>
      </c>
      <c r="W8" s="41" t="e">
        <f>SUMIFS(#REF!,#REF!,$A8,#REF!,W$2)</f>
        <v>#REF!</v>
      </c>
    </row>
    <row r="9" spans="1:23" ht="22.15" customHeight="1">
      <c r="A9" s="72">
        <f t="shared" si="7"/>
        <v>45965</v>
      </c>
      <c r="B9" s="76" t="e">
        <f t="shared" si="1"/>
        <v>#REF!</v>
      </c>
      <c r="C9" s="44" t="e">
        <f t="shared" si="2"/>
        <v>#REF!</v>
      </c>
      <c r="D9" s="32" t="e">
        <f>SUMIFS(#REF!,#REF!,$A9,#REF!,D$3)</f>
        <v>#REF!</v>
      </c>
      <c r="E9" s="26" t="e">
        <f>SUMIFS(#REF!,#REF!,$A9,#REF!,E$3)</f>
        <v>#REF!</v>
      </c>
      <c r="F9" s="27" t="e">
        <f>SUMIFS(#REF!,#REF!,$A9,#REF!,F$3)</f>
        <v>#REF!</v>
      </c>
      <c r="G9" s="55" t="e">
        <f t="shared" si="3"/>
        <v>#REF!</v>
      </c>
      <c r="H9" s="32" t="e">
        <f>SUMIFS(#REF!,#REF!,$A9,#REF!,H$4)</f>
        <v>#REF!</v>
      </c>
      <c r="I9" s="35" t="e">
        <f>SUMIFS(#REF!,#REF!,$A9,#REF!,I$4)</f>
        <v>#REF!</v>
      </c>
      <c r="J9" s="55" t="e">
        <f t="shared" si="4"/>
        <v>#REF!</v>
      </c>
      <c r="K9" s="32" t="e">
        <f>SUMIFS(#REF!,#REF!,$A9,#REF!,K$4)</f>
        <v>#REF!</v>
      </c>
      <c r="L9" s="26" t="e">
        <f>SUMIFS(#REF!,#REF!,$A9,#REF!,L$4)</f>
        <v>#REF!</v>
      </c>
      <c r="M9" s="26" t="e">
        <f>SUMIFS(#REF!,#REF!,$A9,#REF!,M$4)</f>
        <v>#REF!</v>
      </c>
      <c r="N9" s="38" t="e">
        <f>SUMIFS(#REF!,#REF!,$A9,#REF!,N$4)</f>
        <v>#REF!</v>
      </c>
      <c r="O9" s="55" t="e">
        <f t="shared" si="5"/>
        <v>#REF!</v>
      </c>
      <c r="P9" s="26" t="e">
        <f>SUMIFS(#REF!,#REF!,$A9,#REF!,P$4)</f>
        <v>#REF!</v>
      </c>
      <c r="Q9" s="26" t="e">
        <f>SUMIFS(#REF!,#REF!,$A9,#REF!,Q$4)</f>
        <v>#REF!</v>
      </c>
      <c r="R9" s="27" t="e">
        <f>SUMIFS(#REF!,#REF!,$A9,#REF!,R$4)</f>
        <v>#REF!</v>
      </c>
      <c r="S9" s="47" t="e">
        <f t="shared" si="6"/>
        <v>#REF!</v>
      </c>
      <c r="T9" s="26" t="e">
        <f>SUMIFS(#REF!,#REF!,$A9,#REF!,T$3)</f>
        <v>#REF!</v>
      </c>
      <c r="U9" s="26" t="e">
        <f>SUMIFS(#REF!,#REF!,$A9,#REF!,U$3)</f>
        <v>#REF!</v>
      </c>
      <c r="V9" s="27" t="e">
        <f>SUMIFS(#REF!,#REF!,$A9,#REF!,V$3)</f>
        <v>#REF!</v>
      </c>
      <c r="W9" s="41" t="e">
        <f>SUMIFS(#REF!,#REF!,$A9,#REF!,W$2)</f>
        <v>#REF!</v>
      </c>
    </row>
    <row r="10" spans="1:23" ht="22.15" customHeight="1">
      <c r="A10" s="72">
        <f t="shared" si="7"/>
        <v>45966</v>
      </c>
      <c r="B10" s="76" t="e">
        <f t="shared" si="1"/>
        <v>#REF!</v>
      </c>
      <c r="C10" s="44" t="e">
        <f t="shared" si="2"/>
        <v>#REF!</v>
      </c>
      <c r="D10" s="32" t="e">
        <f>SUMIFS(#REF!,#REF!,$A10,#REF!,D$3)</f>
        <v>#REF!</v>
      </c>
      <c r="E10" s="26" t="e">
        <f>SUMIFS(#REF!,#REF!,$A10,#REF!,E$3)</f>
        <v>#REF!</v>
      </c>
      <c r="F10" s="27" t="e">
        <f>SUMIFS(#REF!,#REF!,$A10,#REF!,F$3)</f>
        <v>#REF!</v>
      </c>
      <c r="G10" s="55" t="e">
        <f t="shared" si="3"/>
        <v>#REF!</v>
      </c>
      <c r="H10" s="32" t="e">
        <f>SUMIFS(#REF!,#REF!,$A10,#REF!,H$4)</f>
        <v>#REF!</v>
      </c>
      <c r="I10" s="35" t="e">
        <f>SUMIFS(#REF!,#REF!,$A10,#REF!,I$4)</f>
        <v>#REF!</v>
      </c>
      <c r="J10" s="55" t="e">
        <f t="shared" si="4"/>
        <v>#REF!</v>
      </c>
      <c r="K10" s="32" t="e">
        <f>SUMIFS(#REF!,#REF!,$A10,#REF!,K$4)</f>
        <v>#REF!</v>
      </c>
      <c r="L10" s="26" t="e">
        <f>SUMIFS(#REF!,#REF!,$A10,#REF!,L$4)</f>
        <v>#REF!</v>
      </c>
      <c r="M10" s="26" t="e">
        <f>SUMIFS(#REF!,#REF!,$A10,#REF!,M$4)</f>
        <v>#REF!</v>
      </c>
      <c r="N10" s="38" t="e">
        <f>SUMIFS(#REF!,#REF!,$A10,#REF!,N$4)</f>
        <v>#REF!</v>
      </c>
      <c r="O10" s="55" t="e">
        <f t="shared" si="5"/>
        <v>#REF!</v>
      </c>
      <c r="P10" s="26" t="e">
        <f>SUMIFS(#REF!,#REF!,$A10,#REF!,P$4)</f>
        <v>#REF!</v>
      </c>
      <c r="Q10" s="26" t="e">
        <f>SUMIFS(#REF!,#REF!,$A10,#REF!,Q$4)</f>
        <v>#REF!</v>
      </c>
      <c r="R10" s="27" t="e">
        <f>SUMIFS(#REF!,#REF!,$A10,#REF!,R$4)</f>
        <v>#REF!</v>
      </c>
      <c r="S10" s="47" t="e">
        <f t="shared" si="6"/>
        <v>#REF!</v>
      </c>
      <c r="T10" s="26" t="e">
        <f>SUMIFS(#REF!,#REF!,$A10,#REF!,T$3)</f>
        <v>#REF!</v>
      </c>
      <c r="U10" s="26" t="e">
        <f>SUMIFS(#REF!,#REF!,$A10,#REF!,U$3)</f>
        <v>#REF!</v>
      </c>
      <c r="V10" s="27" t="e">
        <f>SUMIFS(#REF!,#REF!,$A10,#REF!,V$3)</f>
        <v>#REF!</v>
      </c>
      <c r="W10" s="41" t="e">
        <f>SUMIFS(#REF!,#REF!,$A10,#REF!,W$2)</f>
        <v>#REF!</v>
      </c>
    </row>
    <row r="11" spans="1:23" ht="22.15" customHeight="1">
      <c r="A11" s="72">
        <f t="shared" si="7"/>
        <v>45967</v>
      </c>
      <c r="B11" s="76" t="e">
        <f t="shared" si="1"/>
        <v>#REF!</v>
      </c>
      <c r="C11" s="44" t="e">
        <f t="shared" si="2"/>
        <v>#REF!</v>
      </c>
      <c r="D11" s="32" t="e">
        <f>SUMIFS(#REF!,#REF!,$A11,#REF!,D$3)</f>
        <v>#REF!</v>
      </c>
      <c r="E11" s="26" t="e">
        <f>SUMIFS(#REF!,#REF!,$A11,#REF!,E$3)</f>
        <v>#REF!</v>
      </c>
      <c r="F11" s="27" t="e">
        <f>SUMIFS(#REF!,#REF!,$A11,#REF!,F$3)</f>
        <v>#REF!</v>
      </c>
      <c r="G11" s="55" t="e">
        <f t="shared" si="3"/>
        <v>#REF!</v>
      </c>
      <c r="H11" s="32" t="e">
        <f>SUMIFS(#REF!,#REF!,$A11,#REF!,H$4)</f>
        <v>#REF!</v>
      </c>
      <c r="I11" s="35" t="e">
        <f>SUMIFS(#REF!,#REF!,$A11,#REF!,I$4)</f>
        <v>#REF!</v>
      </c>
      <c r="J11" s="55" t="e">
        <f t="shared" si="4"/>
        <v>#REF!</v>
      </c>
      <c r="K11" s="32" t="e">
        <f>SUMIFS(#REF!,#REF!,$A11,#REF!,K$4)</f>
        <v>#REF!</v>
      </c>
      <c r="L11" s="26" t="e">
        <f>SUMIFS(#REF!,#REF!,$A11,#REF!,L$4)</f>
        <v>#REF!</v>
      </c>
      <c r="M11" s="26" t="e">
        <f>SUMIFS(#REF!,#REF!,$A11,#REF!,M$4)</f>
        <v>#REF!</v>
      </c>
      <c r="N11" s="38" t="e">
        <f>SUMIFS(#REF!,#REF!,$A11,#REF!,N$4)</f>
        <v>#REF!</v>
      </c>
      <c r="O11" s="55" t="e">
        <f t="shared" si="5"/>
        <v>#REF!</v>
      </c>
      <c r="P11" s="26" t="e">
        <f>SUMIFS(#REF!,#REF!,$A11,#REF!,P$4)</f>
        <v>#REF!</v>
      </c>
      <c r="Q11" s="26" t="e">
        <f>SUMIFS(#REF!,#REF!,$A11,#REF!,Q$4)</f>
        <v>#REF!</v>
      </c>
      <c r="R11" s="27" t="e">
        <f>SUMIFS(#REF!,#REF!,$A11,#REF!,R$4)</f>
        <v>#REF!</v>
      </c>
      <c r="S11" s="47" t="e">
        <f t="shared" si="6"/>
        <v>#REF!</v>
      </c>
      <c r="T11" s="26" t="e">
        <f>SUMIFS(#REF!,#REF!,$A11,#REF!,T$3)</f>
        <v>#REF!</v>
      </c>
      <c r="U11" s="26" t="e">
        <f>SUMIFS(#REF!,#REF!,$A11,#REF!,U$3)</f>
        <v>#REF!</v>
      </c>
      <c r="V11" s="27" t="e">
        <f>SUMIFS(#REF!,#REF!,$A11,#REF!,V$3)</f>
        <v>#REF!</v>
      </c>
      <c r="W11" s="41" t="e">
        <f>SUMIFS(#REF!,#REF!,$A11,#REF!,W$2)</f>
        <v>#REF!</v>
      </c>
    </row>
    <row r="12" spans="1:23" ht="22.15" customHeight="1">
      <c r="A12" s="72">
        <f t="shared" si="7"/>
        <v>45968</v>
      </c>
      <c r="B12" s="76" t="e">
        <f t="shared" si="1"/>
        <v>#REF!</v>
      </c>
      <c r="C12" s="44" t="e">
        <f t="shared" si="2"/>
        <v>#REF!</v>
      </c>
      <c r="D12" s="32" t="e">
        <f>SUMIFS(#REF!,#REF!,$A12,#REF!,D$3)</f>
        <v>#REF!</v>
      </c>
      <c r="E12" s="26" t="e">
        <f>SUMIFS(#REF!,#REF!,$A12,#REF!,E$3)</f>
        <v>#REF!</v>
      </c>
      <c r="F12" s="27" t="e">
        <f>SUMIFS(#REF!,#REF!,$A12,#REF!,F$3)</f>
        <v>#REF!</v>
      </c>
      <c r="G12" s="55" t="e">
        <f t="shared" si="3"/>
        <v>#REF!</v>
      </c>
      <c r="H12" s="32" t="e">
        <f>SUMIFS(#REF!,#REF!,$A12,#REF!,H$4)</f>
        <v>#REF!</v>
      </c>
      <c r="I12" s="35" t="e">
        <f>SUMIFS(#REF!,#REF!,$A12,#REF!,I$4)</f>
        <v>#REF!</v>
      </c>
      <c r="J12" s="55" t="e">
        <f t="shared" si="4"/>
        <v>#REF!</v>
      </c>
      <c r="K12" s="32" t="e">
        <f>SUMIFS(#REF!,#REF!,$A12,#REF!,K$4)</f>
        <v>#REF!</v>
      </c>
      <c r="L12" s="26" t="e">
        <f>SUMIFS(#REF!,#REF!,$A12,#REF!,L$4)</f>
        <v>#REF!</v>
      </c>
      <c r="M12" s="26" t="e">
        <f>SUMIFS(#REF!,#REF!,$A12,#REF!,M$4)</f>
        <v>#REF!</v>
      </c>
      <c r="N12" s="38" t="e">
        <f>SUMIFS(#REF!,#REF!,$A12,#REF!,N$4)</f>
        <v>#REF!</v>
      </c>
      <c r="O12" s="55" t="e">
        <f t="shared" si="5"/>
        <v>#REF!</v>
      </c>
      <c r="P12" s="26" t="e">
        <f>SUMIFS(#REF!,#REF!,$A12,#REF!,P$4)</f>
        <v>#REF!</v>
      </c>
      <c r="Q12" s="26" t="e">
        <f>SUMIFS(#REF!,#REF!,$A12,#REF!,Q$4)</f>
        <v>#REF!</v>
      </c>
      <c r="R12" s="27" t="e">
        <f>SUMIFS(#REF!,#REF!,$A12,#REF!,R$4)</f>
        <v>#REF!</v>
      </c>
      <c r="S12" s="47" t="e">
        <f t="shared" si="6"/>
        <v>#REF!</v>
      </c>
      <c r="T12" s="26" t="e">
        <f>SUMIFS(#REF!,#REF!,$A12,#REF!,T$3)</f>
        <v>#REF!</v>
      </c>
      <c r="U12" s="26" t="e">
        <f>SUMIFS(#REF!,#REF!,$A12,#REF!,U$3)</f>
        <v>#REF!</v>
      </c>
      <c r="V12" s="27" t="e">
        <f>SUMIFS(#REF!,#REF!,$A12,#REF!,V$3)</f>
        <v>#REF!</v>
      </c>
      <c r="W12" s="41" t="e">
        <f>SUMIFS(#REF!,#REF!,$A12,#REF!,W$2)</f>
        <v>#REF!</v>
      </c>
    </row>
    <row r="13" spans="1:23" ht="22.15" customHeight="1">
      <c r="A13" s="72">
        <f t="shared" si="7"/>
        <v>45969</v>
      </c>
      <c r="B13" s="76" t="e">
        <f t="shared" si="1"/>
        <v>#REF!</v>
      </c>
      <c r="C13" s="44" t="e">
        <f t="shared" si="2"/>
        <v>#REF!</v>
      </c>
      <c r="D13" s="32" t="e">
        <f>SUMIFS(#REF!,#REF!,$A13,#REF!,D$3)</f>
        <v>#REF!</v>
      </c>
      <c r="E13" s="26" t="e">
        <f>SUMIFS(#REF!,#REF!,$A13,#REF!,E$3)</f>
        <v>#REF!</v>
      </c>
      <c r="F13" s="27" t="e">
        <f>SUMIFS(#REF!,#REF!,$A13,#REF!,F$3)</f>
        <v>#REF!</v>
      </c>
      <c r="G13" s="55" t="e">
        <f t="shared" si="3"/>
        <v>#REF!</v>
      </c>
      <c r="H13" s="32" t="e">
        <f>SUMIFS(#REF!,#REF!,$A13,#REF!,H$4)</f>
        <v>#REF!</v>
      </c>
      <c r="I13" s="35" t="e">
        <f>SUMIFS(#REF!,#REF!,$A13,#REF!,I$4)</f>
        <v>#REF!</v>
      </c>
      <c r="J13" s="55" t="e">
        <f t="shared" si="4"/>
        <v>#REF!</v>
      </c>
      <c r="K13" s="32" t="e">
        <f>SUMIFS(#REF!,#REF!,$A13,#REF!,K$4)</f>
        <v>#REF!</v>
      </c>
      <c r="L13" s="26" t="e">
        <f>SUMIFS(#REF!,#REF!,$A13,#REF!,L$4)</f>
        <v>#REF!</v>
      </c>
      <c r="M13" s="26" t="e">
        <f>SUMIFS(#REF!,#REF!,$A13,#REF!,M$4)</f>
        <v>#REF!</v>
      </c>
      <c r="N13" s="38" t="e">
        <f>SUMIFS(#REF!,#REF!,$A13,#REF!,N$4)</f>
        <v>#REF!</v>
      </c>
      <c r="O13" s="55" t="e">
        <f t="shared" si="5"/>
        <v>#REF!</v>
      </c>
      <c r="P13" s="26" t="e">
        <f>SUMIFS(#REF!,#REF!,$A13,#REF!,P$4)</f>
        <v>#REF!</v>
      </c>
      <c r="Q13" s="26" t="e">
        <f>SUMIFS(#REF!,#REF!,$A13,#REF!,Q$4)</f>
        <v>#REF!</v>
      </c>
      <c r="R13" s="27" t="e">
        <f>SUMIFS(#REF!,#REF!,$A13,#REF!,R$4)</f>
        <v>#REF!</v>
      </c>
      <c r="S13" s="47" t="e">
        <f t="shared" si="6"/>
        <v>#REF!</v>
      </c>
      <c r="T13" s="26" t="e">
        <f>SUMIFS(#REF!,#REF!,$A13,#REF!,T$3)</f>
        <v>#REF!</v>
      </c>
      <c r="U13" s="26" t="e">
        <f>SUMIFS(#REF!,#REF!,$A13,#REF!,U$3)</f>
        <v>#REF!</v>
      </c>
      <c r="V13" s="27" t="e">
        <f>SUMIFS(#REF!,#REF!,$A13,#REF!,V$3)</f>
        <v>#REF!</v>
      </c>
      <c r="W13" s="41" t="e">
        <f>SUMIFS(#REF!,#REF!,$A13,#REF!,W$2)</f>
        <v>#REF!</v>
      </c>
    </row>
    <row r="14" spans="1:23" ht="22.15" customHeight="1">
      <c r="A14" s="72">
        <f t="shared" si="7"/>
        <v>45970</v>
      </c>
      <c r="B14" s="76" t="e">
        <f t="shared" si="1"/>
        <v>#REF!</v>
      </c>
      <c r="C14" s="44" t="e">
        <f t="shared" si="2"/>
        <v>#REF!</v>
      </c>
      <c r="D14" s="32" t="e">
        <f>SUMIFS(#REF!,#REF!,$A14,#REF!,D$3)</f>
        <v>#REF!</v>
      </c>
      <c r="E14" s="26" t="e">
        <f>SUMIFS(#REF!,#REF!,$A14,#REF!,E$3)</f>
        <v>#REF!</v>
      </c>
      <c r="F14" s="27" t="e">
        <f>SUMIFS(#REF!,#REF!,$A14,#REF!,F$3)</f>
        <v>#REF!</v>
      </c>
      <c r="G14" s="55" t="e">
        <f t="shared" si="3"/>
        <v>#REF!</v>
      </c>
      <c r="H14" s="32" t="e">
        <f>SUMIFS(#REF!,#REF!,$A14,#REF!,H$4)</f>
        <v>#REF!</v>
      </c>
      <c r="I14" s="35" t="e">
        <f>SUMIFS(#REF!,#REF!,$A14,#REF!,I$4)</f>
        <v>#REF!</v>
      </c>
      <c r="J14" s="55" t="e">
        <f t="shared" si="4"/>
        <v>#REF!</v>
      </c>
      <c r="K14" s="32" t="e">
        <f>SUMIFS(#REF!,#REF!,$A14,#REF!,K$4)</f>
        <v>#REF!</v>
      </c>
      <c r="L14" s="26" t="e">
        <f>SUMIFS(#REF!,#REF!,$A14,#REF!,L$4)</f>
        <v>#REF!</v>
      </c>
      <c r="M14" s="26" t="e">
        <f>SUMIFS(#REF!,#REF!,$A14,#REF!,M$4)</f>
        <v>#REF!</v>
      </c>
      <c r="N14" s="38" t="e">
        <f>SUMIFS(#REF!,#REF!,$A14,#REF!,N$4)</f>
        <v>#REF!</v>
      </c>
      <c r="O14" s="55" t="e">
        <f t="shared" si="5"/>
        <v>#REF!</v>
      </c>
      <c r="P14" s="26" t="e">
        <f>SUMIFS(#REF!,#REF!,$A14,#REF!,P$4)</f>
        <v>#REF!</v>
      </c>
      <c r="Q14" s="26" t="e">
        <f>SUMIFS(#REF!,#REF!,$A14,#REF!,Q$4)</f>
        <v>#REF!</v>
      </c>
      <c r="R14" s="27" t="e">
        <f>SUMIFS(#REF!,#REF!,$A14,#REF!,R$4)</f>
        <v>#REF!</v>
      </c>
      <c r="S14" s="47" t="e">
        <f t="shared" si="6"/>
        <v>#REF!</v>
      </c>
      <c r="T14" s="26" t="e">
        <f>SUMIFS(#REF!,#REF!,$A14,#REF!,T$3)</f>
        <v>#REF!</v>
      </c>
      <c r="U14" s="26" t="e">
        <f>SUMIFS(#REF!,#REF!,$A14,#REF!,U$3)</f>
        <v>#REF!</v>
      </c>
      <c r="V14" s="27" t="e">
        <f>SUMIFS(#REF!,#REF!,$A14,#REF!,V$3)</f>
        <v>#REF!</v>
      </c>
      <c r="W14" s="41" t="e">
        <f>SUMIFS(#REF!,#REF!,$A14,#REF!,W$2)</f>
        <v>#REF!</v>
      </c>
    </row>
    <row r="15" spans="1:23" ht="22.15" customHeight="1">
      <c r="A15" s="72">
        <f t="shared" si="7"/>
        <v>45971</v>
      </c>
      <c r="B15" s="76" t="e">
        <f t="shared" si="1"/>
        <v>#REF!</v>
      </c>
      <c r="C15" s="44" t="e">
        <f t="shared" si="2"/>
        <v>#REF!</v>
      </c>
      <c r="D15" s="32" t="e">
        <f>SUMIFS(#REF!,#REF!,$A15,#REF!,D$3)</f>
        <v>#REF!</v>
      </c>
      <c r="E15" s="26" t="e">
        <f>SUMIFS(#REF!,#REF!,$A15,#REF!,E$3)</f>
        <v>#REF!</v>
      </c>
      <c r="F15" s="27" t="e">
        <f>SUMIFS(#REF!,#REF!,$A15,#REF!,F$3)</f>
        <v>#REF!</v>
      </c>
      <c r="G15" s="55" t="e">
        <f t="shared" si="3"/>
        <v>#REF!</v>
      </c>
      <c r="H15" s="32" t="e">
        <f>SUMIFS(#REF!,#REF!,$A15,#REF!,H$4)</f>
        <v>#REF!</v>
      </c>
      <c r="I15" s="35" t="e">
        <f>SUMIFS(#REF!,#REF!,$A15,#REF!,I$4)</f>
        <v>#REF!</v>
      </c>
      <c r="J15" s="55" t="e">
        <f t="shared" si="4"/>
        <v>#REF!</v>
      </c>
      <c r="K15" s="32" t="e">
        <f>SUMIFS(#REF!,#REF!,$A15,#REF!,K$4)</f>
        <v>#REF!</v>
      </c>
      <c r="L15" s="26" t="e">
        <f>SUMIFS(#REF!,#REF!,$A15,#REF!,L$4)</f>
        <v>#REF!</v>
      </c>
      <c r="M15" s="26" t="e">
        <f>SUMIFS(#REF!,#REF!,$A15,#REF!,M$4)</f>
        <v>#REF!</v>
      </c>
      <c r="N15" s="38" t="e">
        <f>SUMIFS(#REF!,#REF!,$A15,#REF!,N$4)</f>
        <v>#REF!</v>
      </c>
      <c r="O15" s="55" t="e">
        <f t="shared" si="5"/>
        <v>#REF!</v>
      </c>
      <c r="P15" s="26" t="e">
        <f>SUMIFS(#REF!,#REF!,$A15,#REF!,P$4)</f>
        <v>#REF!</v>
      </c>
      <c r="Q15" s="26" t="e">
        <f>SUMIFS(#REF!,#REF!,$A15,#REF!,Q$4)</f>
        <v>#REF!</v>
      </c>
      <c r="R15" s="27" t="e">
        <f>SUMIFS(#REF!,#REF!,$A15,#REF!,R$4)</f>
        <v>#REF!</v>
      </c>
      <c r="S15" s="47" t="e">
        <f t="shared" si="6"/>
        <v>#REF!</v>
      </c>
      <c r="T15" s="26" t="e">
        <f>SUMIFS(#REF!,#REF!,$A15,#REF!,T$3)</f>
        <v>#REF!</v>
      </c>
      <c r="U15" s="26" t="e">
        <f>SUMIFS(#REF!,#REF!,$A15,#REF!,U$3)</f>
        <v>#REF!</v>
      </c>
      <c r="V15" s="27" t="e">
        <f>SUMIFS(#REF!,#REF!,$A15,#REF!,V$3)</f>
        <v>#REF!</v>
      </c>
      <c r="W15" s="41" t="e">
        <f>SUMIFS(#REF!,#REF!,$A15,#REF!,W$2)</f>
        <v>#REF!</v>
      </c>
    </row>
    <row r="16" spans="1:23" ht="22.15" customHeight="1">
      <c r="A16" s="72">
        <f t="shared" si="7"/>
        <v>45972</v>
      </c>
      <c r="B16" s="76" t="e">
        <f t="shared" si="1"/>
        <v>#REF!</v>
      </c>
      <c r="C16" s="44" t="e">
        <f t="shared" si="2"/>
        <v>#REF!</v>
      </c>
      <c r="D16" s="32" t="e">
        <f>SUMIFS(#REF!,#REF!,$A16,#REF!,D$3)</f>
        <v>#REF!</v>
      </c>
      <c r="E16" s="26" t="e">
        <f>SUMIFS(#REF!,#REF!,$A16,#REF!,E$3)</f>
        <v>#REF!</v>
      </c>
      <c r="F16" s="27" t="e">
        <f>SUMIFS(#REF!,#REF!,$A16,#REF!,F$3)</f>
        <v>#REF!</v>
      </c>
      <c r="G16" s="55" t="e">
        <f t="shared" si="3"/>
        <v>#REF!</v>
      </c>
      <c r="H16" s="32" t="e">
        <f>SUMIFS(#REF!,#REF!,$A16,#REF!,H$4)</f>
        <v>#REF!</v>
      </c>
      <c r="I16" s="35" t="e">
        <f>SUMIFS(#REF!,#REF!,$A16,#REF!,I$4)</f>
        <v>#REF!</v>
      </c>
      <c r="J16" s="55" t="e">
        <f t="shared" si="4"/>
        <v>#REF!</v>
      </c>
      <c r="K16" s="32" t="e">
        <f>SUMIFS(#REF!,#REF!,$A16,#REF!,K$4)</f>
        <v>#REF!</v>
      </c>
      <c r="L16" s="26" t="e">
        <f>SUMIFS(#REF!,#REF!,$A16,#REF!,L$4)</f>
        <v>#REF!</v>
      </c>
      <c r="M16" s="26" t="e">
        <f>SUMIFS(#REF!,#REF!,$A16,#REF!,M$4)</f>
        <v>#REF!</v>
      </c>
      <c r="N16" s="38" t="e">
        <f>SUMIFS(#REF!,#REF!,$A16,#REF!,N$4)</f>
        <v>#REF!</v>
      </c>
      <c r="O16" s="55" t="e">
        <f t="shared" si="5"/>
        <v>#REF!</v>
      </c>
      <c r="P16" s="26" t="e">
        <f>SUMIFS(#REF!,#REF!,$A16,#REF!,P$4)</f>
        <v>#REF!</v>
      </c>
      <c r="Q16" s="26" t="e">
        <f>SUMIFS(#REF!,#REF!,$A16,#REF!,Q$4)</f>
        <v>#REF!</v>
      </c>
      <c r="R16" s="27" t="e">
        <f>SUMIFS(#REF!,#REF!,$A16,#REF!,R$4)</f>
        <v>#REF!</v>
      </c>
      <c r="S16" s="47" t="e">
        <f t="shared" si="6"/>
        <v>#REF!</v>
      </c>
      <c r="T16" s="26" t="e">
        <f>SUMIFS(#REF!,#REF!,$A16,#REF!,T$3)</f>
        <v>#REF!</v>
      </c>
      <c r="U16" s="26" t="e">
        <f>SUMIFS(#REF!,#REF!,$A16,#REF!,U$3)</f>
        <v>#REF!</v>
      </c>
      <c r="V16" s="27" t="e">
        <f>SUMIFS(#REF!,#REF!,$A16,#REF!,V$3)</f>
        <v>#REF!</v>
      </c>
      <c r="W16" s="41" t="e">
        <f>SUMIFS(#REF!,#REF!,$A16,#REF!,W$2)</f>
        <v>#REF!</v>
      </c>
    </row>
    <row r="17" spans="1:23" ht="22.15" customHeight="1">
      <c r="A17" s="72">
        <f t="shared" si="7"/>
        <v>45973</v>
      </c>
      <c r="B17" s="76" t="e">
        <f t="shared" si="1"/>
        <v>#REF!</v>
      </c>
      <c r="C17" s="44" t="e">
        <f t="shared" si="2"/>
        <v>#REF!</v>
      </c>
      <c r="D17" s="32" t="e">
        <f>SUMIFS(#REF!,#REF!,$A17,#REF!,D$3)</f>
        <v>#REF!</v>
      </c>
      <c r="E17" s="26" t="e">
        <f>SUMIFS(#REF!,#REF!,$A17,#REF!,E$3)</f>
        <v>#REF!</v>
      </c>
      <c r="F17" s="27" t="e">
        <f>SUMIFS(#REF!,#REF!,$A17,#REF!,F$3)</f>
        <v>#REF!</v>
      </c>
      <c r="G17" s="55" t="e">
        <f t="shared" si="3"/>
        <v>#REF!</v>
      </c>
      <c r="H17" s="32" t="e">
        <f>SUMIFS(#REF!,#REF!,$A17,#REF!,H$4)</f>
        <v>#REF!</v>
      </c>
      <c r="I17" s="35" t="e">
        <f>SUMIFS(#REF!,#REF!,$A17,#REF!,I$4)</f>
        <v>#REF!</v>
      </c>
      <c r="J17" s="55" t="e">
        <f t="shared" si="4"/>
        <v>#REF!</v>
      </c>
      <c r="K17" s="32" t="e">
        <f>SUMIFS(#REF!,#REF!,$A17,#REF!,K$4)</f>
        <v>#REF!</v>
      </c>
      <c r="L17" s="26" t="e">
        <f>SUMIFS(#REF!,#REF!,$A17,#REF!,L$4)</f>
        <v>#REF!</v>
      </c>
      <c r="M17" s="26" t="e">
        <f>SUMIFS(#REF!,#REF!,$A17,#REF!,M$4)</f>
        <v>#REF!</v>
      </c>
      <c r="N17" s="38" t="e">
        <f>SUMIFS(#REF!,#REF!,$A17,#REF!,N$4)</f>
        <v>#REF!</v>
      </c>
      <c r="O17" s="55" t="e">
        <f t="shared" si="5"/>
        <v>#REF!</v>
      </c>
      <c r="P17" s="26" t="e">
        <f>SUMIFS(#REF!,#REF!,$A17,#REF!,P$4)</f>
        <v>#REF!</v>
      </c>
      <c r="Q17" s="26" t="e">
        <f>SUMIFS(#REF!,#REF!,$A17,#REF!,Q$4)</f>
        <v>#REF!</v>
      </c>
      <c r="R17" s="27" t="e">
        <f>SUMIFS(#REF!,#REF!,$A17,#REF!,R$4)</f>
        <v>#REF!</v>
      </c>
      <c r="S17" s="47" t="e">
        <f t="shared" si="6"/>
        <v>#REF!</v>
      </c>
      <c r="T17" s="26" t="e">
        <f>SUMIFS(#REF!,#REF!,$A17,#REF!,T$3)</f>
        <v>#REF!</v>
      </c>
      <c r="U17" s="26" t="e">
        <f>SUMIFS(#REF!,#REF!,$A17,#REF!,U$3)</f>
        <v>#REF!</v>
      </c>
      <c r="V17" s="27" t="e">
        <f>SUMIFS(#REF!,#REF!,$A17,#REF!,V$3)</f>
        <v>#REF!</v>
      </c>
      <c r="W17" s="41" t="e">
        <f>SUMIFS(#REF!,#REF!,$A17,#REF!,W$2)</f>
        <v>#REF!</v>
      </c>
    </row>
    <row r="18" spans="1:23" ht="22.15" customHeight="1">
      <c r="A18" s="72">
        <f t="shared" si="7"/>
        <v>45974</v>
      </c>
      <c r="B18" s="76" t="e">
        <f t="shared" si="1"/>
        <v>#REF!</v>
      </c>
      <c r="C18" s="44" t="e">
        <f t="shared" si="2"/>
        <v>#REF!</v>
      </c>
      <c r="D18" s="32" t="e">
        <f>SUMIFS(#REF!,#REF!,$A18,#REF!,D$3)</f>
        <v>#REF!</v>
      </c>
      <c r="E18" s="26" t="e">
        <f>SUMIFS(#REF!,#REF!,$A18,#REF!,E$3)</f>
        <v>#REF!</v>
      </c>
      <c r="F18" s="27" t="e">
        <f>SUMIFS(#REF!,#REF!,$A18,#REF!,F$3)</f>
        <v>#REF!</v>
      </c>
      <c r="G18" s="55" t="e">
        <f t="shared" si="3"/>
        <v>#REF!</v>
      </c>
      <c r="H18" s="32" t="e">
        <f>SUMIFS(#REF!,#REF!,$A18,#REF!,H$4)</f>
        <v>#REF!</v>
      </c>
      <c r="I18" s="35" t="e">
        <f>SUMIFS(#REF!,#REF!,$A18,#REF!,I$4)</f>
        <v>#REF!</v>
      </c>
      <c r="J18" s="55" t="e">
        <f t="shared" si="4"/>
        <v>#REF!</v>
      </c>
      <c r="K18" s="32" t="e">
        <f>SUMIFS(#REF!,#REF!,$A18,#REF!,K$4)</f>
        <v>#REF!</v>
      </c>
      <c r="L18" s="26" t="e">
        <f>SUMIFS(#REF!,#REF!,$A18,#REF!,L$4)</f>
        <v>#REF!</v>
      </c>
      <c r="M18" s="26" t="e">
        <f>SUMIFS(#REF!,#REF!,$A18,#REF!,M$4)</f>
        <v>#REF!</v>
      </c>
      <c r="N18" s="38" t="e">
        <f>SUMIFS(#REF!,#REF!,$A18,#REF!,N$4)</f>
        <v>#REF!</v>
      </c>
      <c r="O18" s="55" t="e">
        <f t="shared" si="5"/>
        <v>#REF!</v>
      </c>
      <c r="P18" s="26" t="e">
        <f>SUMIFS(#REF!,#REF!,$A18,#REF!,P$4)</f>
        <v>#REF!</v>
      </c>
      <c r="Q18" s="26" t="e">
        <f>SUMIFS(#REF!,#REF!,$A18,#REF!,Q$4)</f>
        <v>#REF!</v>
      </c>
      <c r="R18" s="27" t="e">
        <f>SUMIFS(#REF!,#REF!,$A18,#REF!,R$4)</f>
        <v>#REF!</v>
      </c>
      <c r="S18" s="47" t="e">
        <f t="shared" si="6"/>
        <v>#REF!</v>
      </c>
      <c r="T18" s="26" t="e">
        <f>SUMIFS(#REF!,#REF!,$A18,#REF!,T$3)</f>
        <v>#REF!</v>
      </c>
      <c r="U18" s="26" t="e">
        <f>SUMIFS(#REF!,#REF!,$A18,#REF!,U$3)</f>
        <v>#REF!</v>
      </c>
      <c r="V18" s="27" t="e">
        <f>SUMIFS(#REF!,#REF!,$A18,#REF!,V$3)</f>
        <v>#REF!</v>
      </c>
      <c r="W18" s="41" t="e">
        <f>SUMIFS(#REF!,#REF!,$A18,#REF!,W$2)</f>
        <v>#REF!</v>
      </c>
    </row>
    <row r="19" spans="1:23" ht="22.15" customHeight="1">
      <c r="A19" s="72">
        <f t="shared" si="7"/>
        <v>45975</v>
      </c>
      <c r="B19" s="76" t="e">
        <f t="shared" si="1"/>
        <v>#REF!</v>
      </c>
      <c r="C19" s="44" t="e">
        <f t="shared" si="2"/>
        <v>#REF!</v>
      </c>
      <c r="D19" s="32" t="e">
        <f>SUMIFS(#REF!,#REF!,$A19,#REF!,D$3)</f>
        <v>#REF!</v>
      </c>
      <c r="E19" s="26" t="e">
        <f>SUMIFS(#REF!,#REF!,$A19,#REF!,E$3)</f>
        <v>#REF!</v>
      </c>
      <c r="F19" s="27" t="e">
        <f>SUMIFS(#REF!,#REF!,$A19,#REF!,F$3)</f>
        <v>#REF!</v>
      </c>
      <c r="G19" s="55" t="e">
        <f t="shared" si="3"/>
        <v>#REF!</v>
      </c>
      <c r="H19" s="32" t="e">
        <f>SUMIFS(#REF!,#REF!,$A19,#REF!,H$4)</f>
        <v>#REF!</v>
      </c>
      <c r="I19" s="35" t="e">
        <f>SUMIFS(#REF!,#REF!,$A19,#REF!,I$4)</f>
        <v>#REF!</v>
      </c>
      <c r="J19" s="55" t="e">
        <f t="shared" si="4"/>
        <v>#REF!</v>
      </c>
      <c r="K19" s="32" t="e">
        <f>SUMIFS(#REF!,#REF!,$A19,#REF!,K$4)</f>
        <v>#REF!</v>
      </c>
      <c r="L19" s="26" t="e">
        <f>SUMIFS(#REF!,#REF!,$A19,#REF!,L$4)</f>
        <v>#REF!</v>
      </c>
      <c r="M19" s="26" t="e">
        <f>SUMIFS(#REF!,#REF!,$A19,#REF!,M$4)</f>
        <v>#REF!</v>
      </c>
      <c r="N19" s="38" t="e">
        <f>SUMIFS(#REF!,#REF!,$A19,#REF!,N$4)</f>
        <v>#REF!</v>
      </c>
      <c r="O19" s="55" t="e">
        <f t="shared" si="5"/>
        <v>#REF!</v>
      </c>
      <c r="P19" s="26" t="e">
        <f>SUMIFS(#REF!,#REF!,$A19,#REF!,P$4)</f>
        <v>#REF!</v>
      </c>
      <c r="Q19" s="26" t="e">
        <f>SUMIFS(#REF!,#REF!,$A19,#REF!,Q$4)</f>
        <v>#REF!</v>
      </c>
      <c r="R19" s="27" t="e">
        <f>SUMIFS(#REF!,#REF!,$A19,#REF!,R$4)</f>
        <v>#REF!</v>
      </c>
      <c r="S19" s="47" t="e">
        <f t="shared" si="6"/>
        <v>#REF!</v>
      </c>
      <c r="T19" s="26" t="e">
        <f>SUMIFS(#REF!,#REF!,$A19,#REF!,T$3)</f>
        <v>#REF!</v>
      </c>
      <c r="U19" s="26" t="e">
        <f>SUMIFS(#REF!,#REF!,$A19,#REF!,U$3)</f>
        <v>#REF!</v>
      </c>
      <c r="V19" s="27" t="e">
        <f>SUMIFS(#REF!,#REF!,$A19,#REF!,V$3)</f>
        <v>#REF!</v>
      </c>
      <c r="W19" s="41" t="e">
        <f>SUMIFS(#REF!,#REF!,$A19,#REF!,W$2)</f>
        <v>#REF!</v>
      </c>
    </row>
    <row r="20" spans="1:23" ht="22.15" customHeight="1">
      <c r="A20" s="72">
        <f t="shared" si="7"/>
        <v>45976</v>
      </c>
      <c r="B20" s="76" t="e">
        <f t="shared" si="1"/>
        <v>#REF!</v>
      </c>
      <c r="C20" s="44" t="e">
        <f t="shared" si="2"/>
        <v>#REF!</v>
      </c>
      <c r="D20" s="32" t="e">
        <f>SUMIFS(#REF!,#REF!,$A20,#REF!,D$3)</f>
        <v>#REF!</v>
      </c>
      <c r="E20" s="26" t="e">
        <f>SUMIFS(#REF!,#REF!,$A20,#REF!,E$3)</f>
        <v>#REF!</v>
      </c>
      <c r="F20" s="27" t="e">
        <f>SUMIFS(#REF!,#REF!,$A20,#REF!,F$3)</f>
        <v>#REF!</v>
      </c>
      <c r="G20" s="55" t="e">
        <f t="shared" si="3"/>
        <v>#REF!</v>
      </c>
      <c r="H20" s="32" t="e">
        <f>SUMIFS(#REF!,#REF!,$A20,#REF!,H$4)</f>
        <v>#REF!</v>
      </c>
      <c r="I20" s="35" t="e">
        <f>SUMIFS(#REF!,#REF!,$A20,#REF!,I$4)</f>
        <v>#REF!</v>
      </c>
      <c r="J20" s="55" t="e">
        <f t="shared" si="4"/>
        <v>#REF!</v>
      </c>
      <c r="K20" s="32" t="e">
        <f>SUMIFS(#REF!,#REF!,$A20,#REF!,K$4)</f>
        <v>#REF!</v>
      </c>
      <c r="L20" s="26" t="e">
        <f>SUMIFS(#REF!,#REF!,$A20,#REF!,L$4)</f>
        <v>#REF!</v>
      </c>
      <c r="M20" s="26" t="e">
        <f>SUMIFS(#REF!,#REF!,$A20,#REF!,M$4)</f>
        <v>#REF!</v>
      </c>
      <c r="N20" s="38" t="e">
        <f>SUMIFS(#REF!,#REF!,$A20,#REF!,N$4)</f>
        <v>#REF!</v>
      </c>
      <c r="O20" s="55" t="e">
        <f t="shared" si="5"/>
        <v>#REF!</v>
      </c>
      <c r="P20" s="26" t="e">
        <f>SUMIFS(#REF!,#REF!,$A20,#REF!,P$4)</f>
        <v>#REF!</v>
      </c>
      <c r="Q20" s="26" t="e">
        <f>SUMIFS(#REF!,#REF!,$A20,#REF!,Q$4)</f>
        <v>#REF!</v>
      </c>
      <c r="R20" s="27" t="e">
        <f>SUMIFS(#REF!,#REF!,$A20,#REF!,R$4)</f>
        <v>#REF!</v>
      </c>
      <c r="S20" s="47" t="e">
        <f t="shared" si="6"/>
        <v>#REF!</v>
      </c>
      <c r="T20" s="26" t="e">
        <f>SUMIFS(#REF!,#REF!,$A20,#REF!,T$3)</f>
        <v>#REF!</v>
      </c>
      <c r="U20" s="26" t="e">
        <f>SUMIFS(#REF!,#REF!,$A20,#REF!,U$3)</f>
        <v>#REF!</v>
      </c>
      <c r="V20" s="27" t="e">
        <f>SUMIFS(#REF!,#REF!,$A20,#REF!,V$3)</f>
        <v>#REF!</v>
      </c>
      <c r="W20" s="41" t="e">
        <f>SUMIFS(#REF!,#REF!,$A20,#REF!,W$2)</f>
        <v>#REF!</v>
      </c>
    </row>
    <row r="21" spans="1:23" ht="22.15" customHeight="1">
      <c r="A21" s="72">
        <f t="shared" si="7"/>
        <v>45977</v>
      </c>
      <c r="B21" s="76" t="e">
        <f t="shared" si="1"/>
        <v>#REF!</v>
      </c>
      <c r="C21" s="44" t="e">
        <f t="shared" si="2"/>
        <v>#REF!</v>
      </c>
      <c r="D21" s="32" t="e">
        <f>SUMIFS(#REF!,#REF!,$A21,#REF!,D$3)</f>
        <v>#REF!</v>
      </c>
      <c r="E21" s="26" t="e">
        <f>SUMIFS(#REF!,#REF!,$A21,#REF!,E$3)</f>
        <v>#REF!</v>
      </c>
      <c r="F21" s="27" t="e">
        <f>SUMIFS(#REF!,#REF!,$A21,#REF!,F$3)</f>
        <v>#REF!</v>
      </c>
      <c r="G21" s="55" t="e">
        <f t="shared" si="3"/>
        <v>#REF!</v>
      </c>
      <c r="H21" s="32" t="e">
        <f>SUMIFS(#REF!,#REF!,$A21,#REF!,H$4)</f>
        <v>#REF!</v>
      </c>
      <c r="I21" s="35" t="e">
        <f>SUMIFS(#REF!,#REF!,$A21,#REF!,I$4)</f>
        <v>#REF!</v>
      </c>
      <c r="J21" s="55" t="e">
        <f t="shared" si="4"/>
        <v>#REF!</v>
      </c>
      <c r="K21" s="32" t="e">
        <f>SUMIFS(#REF!,#REF!,$A21,#REF!,K$4)</f>
        <v>#REF!</v>
      </c>
      <c r="L21" s="26" t="e">
        <f>SUMIFS(#REF!,#REF!,$A21,#REF!,L$4)</f>
        <v>#REF!</v>
      </c>
      <c r="M21" s="26" t="e">
        <f>SUMIFS(#REF!,#REF!,$A21,#REF!,M$4)</f>
        <v>#REF!</v>
      </c>
      <c r="N21" s="38" t="e">
        <f>SUMIFS(#REF!,#REF!,$A21,#REF!,N$4)</f>
        <v>#REF!</v>
      </c>
      <c r="O21" s="55" t="e">
        <f t="shared" si="5"/>
        <v>#REF!</v>
      </c>
      <c r="P21" s="26" t="e">
        <f>SUMIFS(#REF!,#REF!,$A21,#REF!,P$4)</f>
        <v>#REF!</v>
      </c>
      <c r="Q21" s="26" t="e">
        <f>SUMIFS(#REF!,#REF!,$A21,#REF!,Q$4)</f>
        <v>#REF!</v>
      </c>
      <c r="R21" s="27" t="e">
        <f>SUMIFS(#REF!,#REF!,$A21,#REF!,R$4)</f>
        <v>#REF!</v>
      </c>
      <c r="S21" s="47" t="e">
        <f t="shared" si="6"/>
        <v>#REF!</v>
      </c>
      <c r="T21" s="26" t="e">
        <f>SUMIFS(#REF!,#REF!,$A21,#REF!,T$3)</f>
        <v>#REF!</v>
      </c>
      <c r="U21" s="26" t="e">
        <f>SUMIFS(#REF!,#REF!,$A21,#REF!,U$3)</f>
        <v>#REF!</v>
      </c>
      <c r="V21" s="27" t="e">
        <f>SUMIFS(#REF!,#REF!,$A21,#REF!,V$3)</f>
        <v>#REF!</v>
      </c>
      <c r="W21" s="41" t="e">
        <f>SUMIFS(#REF!,#REF!,$A21,#REF!,W$2)</f>
        <v>#REF!</v>
      </c>
    </row>
    <row r="22" spans="1:23" ht="22.15" customHeight="1">
      <c r="A22" s="72">
        <f t="shared" si="7"/>
        <v>45978</v>
      </c>
      <c r="B22" s="76" t="e">
        <f t="shared" si="1"/>
        <v>#REF!</v>
      </c>
      <c r="C22" s="44" t="e">
        <f t="shared" si="2"/>
        <v>#REF!</v>
      </c>
      <c r="D22" s="32" t="e">
        <f>SUMIFS(#REF!,#REF!,$A22,#REF!,D$3)</f>
        <v>#REF!</v>
      </c>
      <c r="E22" s="26" t="e">
        <f>SUMIFS(#REF!,#REF!,$A22,#REF!,E$3)</f>
        <v>#REF!</v>
      </c>
      <c r="F22" s="27" t="e">
        <f>SUMIFS(#REF!,#REF!,$A22,#REF!,F$3)</f>
        <v>#REF!</v>
      </c>
      <c r="G22" s="55" t="e">
        <f t="shared" si="3"/>
        <v>#REF!</v>
      </c>
      <c r="H22" s="32" t="e">
        <f>SUMIFS(#REF!,#REF!,$A22,#REF!,H$4)</f>
        <v>#REF!</v>
      </c>
      <c r="I22" s="35" t="e">
        <f>SUMIFS(#REF!,#REF!,$A22,#REF!,I$4)</f>
        <v>#REF!</v>
      </c>
      <c r="J22" s="55" t="e">
        <f t="shared" si="4"/>
        <v>#REF!</v>
      </c>
      <c r="K22" s="32" t="e">
        <f>SUMIFS(#REF!,#REF!,$A22,#REF!,K$4)</f>
        <v>#REF!</v>
      </c>
      <c r="L22" s="26" t="e">
        <f>SUMIFS(#REF!,#REF!,$A22,#REF!,L$4)</f>
        <v>#REF!</v>
      </c>
      <c r="M22" s="26" t="e">
        <f>SUMIFS(#REF!,#REF!,$A22,#REF!,M$4)</f>
        <v>#REF!</v>
      </c>
      <c r="N22" s="38" t="e">
        <f>SUMIFS(#REF!,#REF!,$A22,#REF!,N$4)</f>
        <v>#REF!</v>
      </c>
      <c r="O22" s="55" t="e">
        <f t="shared" si="5"/>
        <v>#REF!</v>
      </c>
      <c r="P22" s="26" t="e">
        <f>SUMIFS(#REF!,#REF!,$A22,#REF!,P$4)</f>
        <v>#REF!</v>
      </c>
      <c r="Q22" s="26" t="e">
        <f>SUMIFS(#REF!,#REF!,$A22,#REF!,Q$4)</f>
        <v>#REF!</v>
      </c>
      <c r="R22" s="27" t="e">
        <f>SUMIFS(#REF!,#REF!,$A22,#REF!,R$4)</f>
        <v>#REF!</v>
      </c>
      <c r="S22" s="47" t="e">
        <f t="shared" si="6"/>
        <v>#REF!</v>
      </c>
      <c r="T22" s="26" t="e">
        <f>SUMIFS(#REF!,#REF!,$A22,#REF!,T$3)</f>
        <v>#REF!</v>
      </c>
      <c r="U22" s="26" t="e">
        <f>SUMIFS(#REF!,#REF!,$A22,#REF!,U$3)</f>
        <v>#REF!</v>
      </c>
      <c r="V22" s="27" t="e">
        <f>SUMIFS(#REF!,#REF!,$A22,#REF!,V$3)</f>
        <v>#REF!</v>
      </c>
      <c r="W22" s="41" t="e">
        <f>SUMIFS(#REF!,#REF!,$A22,#REF!,W$2)</f>
        <v>#REF!</v>
      </c>
    </row>
    <row r="23" spans="1:23" ht="22.15" customHeight="1">
      <c r="A23" s="72">
        <f t="shared" si="7"/>
        <v>45979</v>
      </c>
      <c r="B23" s="76" t="e">
        <f t="shared" si="1"/>
        <v>#REF!</v>
      </c>
      <c r="C23" s="44" t="e">
        <f t="shared" si="2"/>
        <v>#REF!</v>
      </c>
      <c r="D23" s="32" t="e">
        <f>SUMIFS(#REF!,#REF!,$A23,#REF!,D$3)</f>
        <v>#REF!</v>
      </c>
      <c r="E23" s="26" t="e">
        <f>SUMIFS(#REF!,#REF!,$A23,#REF!,E$3)</f>
        <v>#REF!</v>
      </c>
      <c r="F23" s="27" t="e">
        <f>SUMIFS(#REF!,#REF!,$A23,#REF!,F$3)</f>
        <v>#REF!</v>
      </c>
      <c r="G23" s="55" t="e">
        <f t="shared" si="3"/>
        <v>#REF!</v>
      </c>
      <c r="H23" s="32" t="e">
        <f>SUMIFS(#REF!,#REF!,$A23,#REF!,H$4)</f>
        <v>#REF!</v>
      </c>
      <c r="I23" s="35" t="e">
        <f>SUMIFS(#REF!,#REF!,$A23,#REF!,I$4)</f>
        <v>#REF!</v>
      </c>
      <c r="J23" s="55" t="e">
        <f t="shared" si="4"/>
        <v>#REF!</v>
      </c>
      <c r="K23" s="32" t="e">
        <f>SUMIFS(#REF!,#REF!,$A23,#REF!,K$4)</f>
        <v>#REF!</v>
      </c>
      <c r="L23" s="26" t="e">
        <f>SUMIFS(#REF!,#REF!,$A23,#REF!,L$4)</f>
        <v>#REF!</v>
      </c>
      <c r="M23" s="26" t="e">
        <f>SUMIFS(#REF!,#REF!,$A23,#REF!,M$4)</f>
        <v>#REF!</v>
      </c>
      <c r="N23" s="38" t="e">
        <f>SUMIFS(#REF!,#REF!,$A23,#REF!,N$4)</f>
        <v>#REF!</v>
      </c>
      <c r="O23" s="55" t="e">
        <f t="shared" si="5"/>
        <v>#REF!</v>
      </c>
      <c r="P23" s="26" t="e">
        <f>SUMIFS(#REF!,#REF!,$A23,#REF!,P$4)</f>
        <v>#REF!</v>
      </c>
      <c r="Q23" s="26" t="e">
        <f>SUMIFS(#REF!,#REF!,$A23,#REF!,Q$4)</f>
        <v>#REF!</v>
      </c>
      <c r="R23" s="27" t="e">
        <f>SUMIFS(#REF!,#REF!,$A23,#REF!,R$4)</f>
        <v>#REF!</v>
      </c>
      <c r="S23" s="47" t="e">
        <f t="shared" si="6"/>
        <v>#REF!</v>
      </c>
      <c r="T23" s="26" t="e">
        <f>SUMIFS(#REF!,#REF!,$A23,#REF!,T$3)</f>
        <v>#REF!</v>
      </c>
      <c r="U23" s="26" t="e">
        <f>SUMIFS(#REF!,#REF!,$A23,#REF!,U$3)</f>
        <v>#REF!</v>
      </c>
      <c r="V23" s="27" t="e">
        <f>SUMIFS(#REF!,#REF!,$A23,#REF!,V$3)</f>
        <v>#REF!</v>
      </c>
      <c r="W23" s="41" t="e">
        <f>SUMIFS(#REF!,#REF!,$A23,#REF!,W$2)</f>
        <v>#REF!</v>
      </c>
    </row>
    <row r="24" spans="1:23" ht="22.15" customHeight="1">
      <c r="A24" s="72">
        <f t="shared" si="7"/>
        <v>45980</v>
      </c>
      <c r="B24" s="76" t="e">
        <f t="shared" si="1"/>
        <v>#REF!</v>
      </c>
      <c r="C24" s="44" t="e">
        <f t="shared" si="2"/>
        <v>#REF!</v>
      </c>
      <c r="D24" s="32" t="e">
        <f>SUMIFS(#REF!,#REF!,$A24,#REF!,D$3)</f>
        <v>#REF!</v>
      </c>
      <c r="E24" s="28" t="e">
        <f>SUMIFS(#REF!,#REF!,$A24,#REF!,E$3)</f>
        <v>#REF!</v>
      </c>
      <c r="F24" s="27" t="e">
        <f>SUMIFS(#REF!,#REF!,$A24,#REF!,F$3)</f>
        <v>#REF!</v>
      </c>
      <c r="G24" s="55" t="e">
        <f t="shared" si="3"/>
        <v>#REF!</v>
      </c>
      <c r="H24" s="32" t="e">
        <f>SUMIFS(#REF!,#REF!,$A24,#REF!,H$4)</f>
        <v>#REF!</v>
      </c>
      <c r="I24" s="35" t="e">
        <f>SUMIFS(#REF!,#REF!,$A24,#REF!,I$4)</f>
        <v>#REF!</v>
      </c>
      <c r="J24" s="55" t="e">
        <f t="shared" si="4"/>
        <v>#REF!</v>
      </c>
      <c r="K24" s="32" t="e">
        <f>SUMIFS(#REF!,#REF!,$A24,#REF!,K$4)</f>
        <v>#REF!</v>
      </c>
      <c r="L24" s="26" t="e">
        <f>SUMIFS(#REF!,#REF!,$A24,#REF!,L$4)</f>
        <v>#REF!</v>
      </c>
      <c r="M24" s="26" t="e">
        <f>SUMIFS(#REF!,#REF!,$A24,#REF!,M$4)</f>
        <v>#REF!</v>
      </c>
      <c r="N24" s="38" t="e">
        <f>SUMIFS(#REF!,#REF!,$A24,#REF!,N$4)</f>
        <v>#REF!</v>
      </c>
      <c r="O24" s="55" t="e">
        <f t="shared" si="5"/>
        <v>#REF!</v>
      </c>
      <c r="P24" s="26" t="e">
        <f>SUMIFS(#REF!,#REF!,$A24,#REF!,P$4)</f>
        <v>#REF!</v>
      </c>
      <c r="Q24" s="26" t="e">
        <f>SUMIFS(#REF!,#REF!,$A24,#REF!,Q$4)</f>
        <v>#REF!</v>
      </c>
      <c r="R24" s="27" t="e">
        <f>SUMIFS(#REF!,#REF!,$A24,#REF!,R$4)</f>
        <v>#REF!</v>
      </c>
      <c r="S24" s="47" t="e">
        <f t="shared" si="6"/>
        <v>#REF!</v>
      </c>
      <c r="T24" s="26" t="e">
        <f>SUMIFS(#REF!,#REF!,$A24,#REF!,T$3)</f>
        <v>#REF!</v>
      </c>
      <c r="U24" s="26" t="e">
        <f>SUMIFS(#REF!,#REF!,$A24,#REF!,U$3)</f>
        <v>#REF!</v>
      </c>
      <c r="V24" s="27" t="e">
        <f>SUMIFS(#REF!,#REF!,$A24,#REF!,V$3)</f>
        <v>#REF!</v>
      </c>
      <c r="W24" s="41" t="e">
        <f>SUMIFS(#REF!,#REF!,$A24,#REF!,W$2)</f>
        <v>#REF!</v>
      </c>
    </row>
    <row r="25" spans="1:23" ht="22.15" customHeight="1">
      <c r="A25" s="72">
        <f t="shared" si="7"/>
        <v>45981</v>
      </c>
      <c r="B25" s="76" t="e">
        <f t="shared" si="1"/>
        <v>#REF!</v>
      </c>
      <c r="C25" s="44" t="e">
        <f t="shared" si="2"/>
        <v>#REF!</v>
      </c>
      <c r="D25" s="32" t="e">
        <f>SUMIFS(#REF!,#REF!,$A25,#REF!,D$3)</f>
        <v>#REF!</v>
      </c>
      <c r="E25" s="26" t="e">
        <f>SUMIFS(#REF!,#REF!,$A25,#REF!,E$3)</f>
        <v>#REF!</v>
      </c>
      <c r="F25" s="27" t="e">
        <f>SUMIFS(#REF!,#REF!,$A25,#REF!,F$3)</f>
        <v>#REF!</v>
      </c>
      <c r="G25" s="55" t="e">
        <f t="shared" si="3"/>
        <v>#REF!</v>
      </c>
      <c r="H25" s="32" t="e">
        <f>SUMIFS(#REF!,#REF!,$A25,#REF!,H$4)</f>
        <v>#REF!</v>
      </c>
      <c r="I25" s="35" t="e">
        <f>SUMIFS(#REF!,#REF!,$A25,#REF!,I$4)</f>
        <v>#REF!</v>
      </c>
      <c r="J25" s="55" t="e">
        <f t="shared" si="4"/>
        <v>#REF!</v>
      </c>
      <c r="K25" s="32" t="e">
        <f>SUMIFS(#REF!,#REF!,$A25,#REF!,K$4)</f>
        <v>#REF!</v>
      </c>
      <c r="L25" s="26" t="e">
        <f>SUMIFS(#REF!,#REF!,$A25,#REF!,L$4)</f>
        <v>#REF!</v>
      </c>
      <c r="M25" s="26" t="e">
        <f>SUMIFS(#REF!,#REF!,$A25,#REF!,M$4)</f>
        <v>#REF!</v>
      </c>
      <c r="N25" s="38" t="e">
        <f>SUMIFS(#REF!,#REF!,$A25,#REF!,N$4)</f>
        <v>#REF!</v>
      </c>
      <c r="O25" s="55" t="e">
        <f t="shared" si="5"/>
        <v>#REF!</v>
      </c>
      <c r="P25" s="26" t="e">
        <f>SUMIFS(#REF!,#REF!,$A25,#REF!,P$4)</f>
        <v>#REF!</v>
      </c>
      <c r="Q25" s="26" t="e">
        <f>SUMIFS(#REF!,#REF!,$A25,#REF!,Q$4)</f>
        <v>#REF!</v>
      </c>
      <c r="R25" s="27" t="e">
        <f>SUMIFS(#REF!,#REF!,$A25,#REF!,R$4)</f>
        <v>#REF!</v>
      </c>
      <c r="S25" s="47" t="e">
        <f t="shared" si="6"/>
        <v>#REF!</v>
      </c>
      <c r="T25" s="26" t="e">
        <f>SUMIFS(#REF!,#REF!,$A25,#REF!,T$3)</f>
        <v>#REF!</v>
      </c>
      <c r="U25" s="26" t="e">
        <f>SUMIFS(#REF!,#REF!,$A25,#REF!,U$3)</f>
        <v>#REF!</v>
      </c>
      <c r="V25" s="27" t="e">
        <f>SUMIFS(#REF!,#REF!,$A25,#REF!,V$3)</f>
        <v>#REF!</v>
      </c>
      <c r="W25" s="41" t="e">
        <f>SUMIFS(#REF!,#REF!,$A25,#REF!,W$2)</f>
        <v>#REF!</v>
      </c>
    </row>
    <row r="26" spans="1:23" ht="22.15" customHeight="1">
      <c r="A26" s="72">
        <f t="shared" si="7"/>
        <v>45982</v>
      </c>
      <c r="B26" s="76" t="e">
        <f t="shared" si="1"/>
        <v>#REF!</v>
      </c>
      <c r="C26" s="44" t="e">
        <f t="shared" si="2"/>
        <v>#REF!</v>
      </c>
      <c r="D26" s="32" t="e">
        <f>SUMIFS(#REF!,#REF!,$A26,#REF!,D$3)</f>
        <v>#REF!</v>
      </c>
      <c r="E26" s="26" t="e">
        <f>SUMIFS(#REF!,#REF!,$A26,#REF!,E$3)</f>
        <v>#REF!</v>
      </c>
      <c r="F26" s="27" t="e">
        <f>SUMIFS(#REF!,#REF!,$A26,#REF!,F$3)</f>
        <v>#REF!</v>
      </c>
      <c r="G26" s="55" t="e">
        <f t="shared" si="3"/>
        <v>#REF!</v>
      </c>
      <c r="H26" s="32" t="e">
        <f>SUMIFS(#REF!,#REF!,$A26,#REF!,H$4)</f>
        <v>#REF!</v>
      </c>
      <c r="I26" s="35" t="e">
        <f>SUMIFS(#REF!,#REF!,$A26,#REF!,I$4)</f>
        <v>#REF!</v>
      </c>
      <c r="J26" s="55" t="e">
        <f t="shared" si="4"/>
        <v>#REF!</v>
      </c>
      <c r="K26" s="32" t="e">
        <f>SUMIFS(#REF!,#REF!,$A26,#REF!,K$4)</f>
        <v>#REF!</v>
      </c>
      <c r="L26" s="26" t="e">
        <f>SUMIFS(#REF!,#REF!,$A26,#REF!,L$4)</f>
        <v>#REF!</v>
      </c>
      <c r="M26" s="26" t="e">
        <f>SUMIFS(#REF!,#REF!,$A26,#REF!,M$4)</f>
        <v>#REF!</v>
      </c>
      <c r="N26" s="38" t="e">
        <f>SUMIFS(#REF!,#REF!,$A26,#REF!,N$4)</f>
        <v>#REF!</v>
      </c>
      <c r="O26" s="55" t="e">
        <f t="shared" si="5"/>
        <v>#REF!</v>
      </c>
      <c r="P26" s="26" t="e">
        <f>SUMIFS(#REF!,#REF!,$A26,#REF!,P$4)</f>
        <v>#REF!</v>
      </c>
      <c r="Q26" s="26" t="e">
        <f>SUMIFS(#REF!,#REF!,$A26,#REF!,Q$4)</f>
        <v>#REF!</v>
      </c>
      <c r="R26" s="27" t="e">
        <f>SUMIFS(#REF!,#REF!,$A26,#REF!,R$4)</f>
        <v>#REF!</v>
      </c>
      <c r="S26" s="47" t="e">
        <f t="shared" si="6"/>
        <v>#REF!</v>
      </c>
      <c r="T26" s="26" t="e">
        <f>SUMIFS(#REF!,#REF!,$A26,#REF!,T$3)</f>
        <v>#REF!</v>
      </c>
      <c r="U26" s="26" t="e">
        <f>SUMIFS(#REF!,#REF!,$A26,#REF!,U$3)</f>
        <v>#REF!</v>
      </c>
      <c r="V26" s="27" t="e">
        <f>SUMIFS(#REF!,#REF!,$A26,#REF!,V$3)</f>
        <v>#REF!</v>
      </c>
      <c r="W26" s="41" t="e">
        <f>SUMIFS(#REF!,#REF!,$A26,#REF!,W$2)</f>
        <v>#REF!</v>
      </c>
    </row>
    <row r="27" spans="1:23" ht="22.15" customHeight="1">
      <c r="A27" s="72">
        <f t="shared" si="7"/>
        <v>45983</v>
      </c>
      <c r="B27" s="76" t="e">
        <f t="shared" si="1"/>
        <v>#REF!</v>
      </c>
      <c r="C27" s="44" t="e">
        <f t="shared" si="2"/>
        <v>#REF!</v>
      </c>
      <c r="D27" s="32" t="e">
        <f>SUMIFS(#REF!,#REF!,$A27,#REF!,D$3)</f>
        <v>#REF!</v>
      </c>
      <c r="E27" s="26" t="e">
        <f>SUMIFS(#REF!,#REF!,$A27,#REF!,E$3)</f>
        <v>#REF!</v>
      </c>
      <c r="F27" s="27" t="e">
        <f>SUMIFS(#REF!,#REF!,$A27,#REF!,F$3)</f>
        <v>#REF!</v>
      </c>
      <c r="G27" s="55" t="e">
        <f t="shared" si="3"/>
        <v>#REF!</v>
      </c>
      <c r="H27" s="32" t="e">
        <f>SUMIFS(#REF!,#REF!,$A27,#REF!,H$4)</f>
        <v>#REF!</v>
      </c>
      <c r="I27" s="35" t="e">
        <f>SUMIFS(#REF!,#REF!,$A27,#REF!,I$4)</f>
        <v>#REF!</v>
      </c>
      <c r="J27" s="55" t="e">
        <f t="shared" si="4"/>
        <v>#REF!</v>
      </c>
      <c r="K27" s="32" t="e">
        <f>SUMIFS(#REF!,#REF!,$A27,#REF!,K$4)</f>
        <v>#REF!</v>
      </c>
      <c r="L27" s="26" t="e">
        <f>SUMIFS(#REF!,#REF!,$A27,#REF!,L$4)</f>
        <v>#REF!</v>
      </c>
      <c r="M27" s="26" t="e">
        <f>SUMIFS(#REF!,#REF!,$A27,#REF!,M$4)</f>
        <v>#REF!</v>
      </c>
      <c r="N27" s="38" t="e">
        <f>SUMIFS(#REF!,#REF!,$A27,#REF!,N$4)</f>
        <v>#REF!</v>
      </c>
      <c r="O27" s="55" t="e">
        <f t="shared" si="5"/>
        <v>#REF!</v>
      </c>
      <c r="P27" s="26" t="e">
        <f>SUMIFS(#REF!,#REF!,$A27,#REF!,P$4)</f>
        <v>#REF!</v>
      </c>
      <c r="Q27" s="26" t="e">
        <f>SUMIFS(#REF!,#REF!,$A27,#REF!,Q$4)</f>
        <v>#REF!</v>
      </c>
      <c r="R27" s="27" t="e">
        <f>SUMIFS(#REF!,#REF!,$A27,#REF!,R$4)</f>
        <v>#REF!</v>
      </c>
      <c r="S27" s="47" t="e">
        <f t="shared" si="6"/>
        <v>#REF!</v>
      </c>
      <c r="T27" s="26" t="e">
        <f>SUMIFS(#REF!,#REF!,$A27,#REF!,T$3)</f>
        <v>#REF!</v>
      </c>
      <c r="U27" s="26" t="e">
        <f>SUMIFS(#REF!,#REF!,$A27,#REF!,U$3)</f>
        <v>#REF!</v>
      </c>
      <c r="V27" s="27" t="e">
        <f>SUMIFS(#REF!,#REF!,$A27,#REF!,V$3)</f>
        <v>#REF!</v>
      </c>
      <c r="W27" s="41" t="e">
        <f>SUMIFS(#REF!,#REF!,$A27,#REF!,W$2)</f>
        <v>#REF!</v>
      </c>
    </row>
    <row r="28" spans="1:23" ht="22.15" customHeight="1">
      <c r="A28" s="72">
        <f t="shared" si="7"/>
        <v>45984</v>
      </c>
      <c r="B28" s="76" t="e">
        <f t="shared" si="1"/>
        <v>#REF!</v>
      </c>
      <c r="C28" s="44" t="e">
        <f t="shared" si="2"/>
        <v>#REF!</v>
      </c>
      <c r="D28" s="32" t="e">
        <f>SUMIFS(#REF!,#REF!,$A28,#REF!,D$3)</f>
        <v>#REF!</v>
      </c>
      <c r="E28" s="26" t="e">
        <f>SUMIFS(#REF!,#REF!,$A28,#REF!,E$3)</f>
        <v>#REF!</v>
      </c>
      <c r="F28" s="27" t="e">
        <f>SUMIFS(#REF!,#REF!,$A28,#REF!,F$3)</f>
        <v>#REF!</v>
      </c>
      <c r="G28" s="55" t="e">
        <f t="shared" si="3"/>
        <v>#REF!</v>
      </c>
      <c r="H28" s="32" t="e">
        <f>SUMIFS(#REF!,#REF!,$A28,#REF!,H$4)</f>
        <v>#REF!</v>
      </c>
      <c r="I28" s="35" t="e">
        <f>SUMIFS(#REF!,#REF!,$A28,#REF!,I$4)</f>
        <v>#REF!</v>
      </c>
      <c r="J28" s="55" t="e">
        <f t="shared" si="4"/>
        <v>#REF!</v>
      </c>
      <c r="K28" s="32" t="e">
        <f>SUMIFS(#REF!,#REF!,$A28,#REF!,K$4)</f>
        <v>#REF!</v>
      </c>
      <c r="L28" s="26" t="e">
        <f>SUMIFS(#REF!,#REF!,$A28,#REF!,L$4)</f>
        <v>#REF!</v>
      </c>
      <c r="M28" s="26" t="e">
        <f>SUMIFS(#REF!,#REF!,$A28,#REF!,M$4)</f>
        <v>#REF!</v>
      </c>
      <c r="N28" s="38" t="e">
        <f>SUMIFS(#REF!,#REF!,$A28,#REF!,N$4)</f>
        <v>#REF!</v>
      </c>
      <c r="O28" s="55" t="e">
        <f t="shared" si="5"/>
        <v>#REF!</v>
      </c>
      <c r="P28" s="26" t="e">
        <f>SUMIFS(#REF!,#REF!,$A28,#REF!,P$4)</f>
        <v>#REF!</v>
      </c>
      <c r="Q28" s="26" t="e">
        <f>SUMIFS(#REF!,#REF!,$A28,#REF!,Q$4)</f>
        <v>#REF!</v>
      </c>
      <c r="R28" s="27" t="e">
        <f>SUMIFS(#REF!,#REF!,$A28,#REF!,R$4)</f>
        <v>#REF!</v>
      </c>
      <c r="S28" s="47" t="e">
        <f t="shared" si="6"/>
        <v>#REF!</v>
      </c>
      <c r="T28" s="26" t="e">
        <f>SUMIFS(#REF!,#REF!,$A28,#REF!,T$3)</f>
        <v>#REF!</v>
      </c>
      <c r="U28" s="26" t="e">
        <f>SUMIFS(#REF!,#REF!,$A28,#REF!,U$3)</f>
        <v>#REF!</v>
      </c>
      <c r="V28" s="27" t="e">
        <f>SUMIFS(#REF!,#REF!,$A28,#REF!,V$3)</f>
        <v>#REF!</v>
      </c>
      <c r="W28" s="41" t="e">
        <f>SUMIFS(#REF!,#REF!,$A28,#REF!,W$2)</f>
        <v>#REF!</v>
      </c>
    </row>
    <row r="29" spans="1:23" ht="22.15" customHeight="1">
      <c r="A29" s="72">
        <f t="shared" si="7"/>
        <v>45985</v>
      </c>
      <c r="B29" s="76" t="e">
        <f t="shared" si="1"/>
        <v>#REF!</v>
      </c>
      <c r="C29" s="44" t="e">
        <f t="shared" si="2"/>
        <v>#REF!</v>
      </c>
      <c r="D29" s="32" t="e">
        <f>SUMIFS(#REF!,#REF!,$A29,#REF!,D$3)</f>
        <v>#REF!</v>
      </c>
      <c r="E29" s="26" t="e">
        <f>SUMIFS(#REF!,#REF!,$A29,#REF!,E$3)</f>
        <v>#REF!</v>
      </c>
      <c r="F29" s="27" t="e">
        <f>SUMIFS(#REF!,#REF!,$A29,#REF!,F$3)</f>
        <v>#REF!</v>
      </c>
      <c r="G29" s="55" t="e">
        <f t="shared" si="3"/>
        <v>#REF!</v>
      </c>
      <c r="H29" s="32" t="e">
        <f>SUMIFS(#REF!,#REF!,$A29,#REF!,H$4)</f>
        <v>#REF!</v>
      </c>
      <c r="I29" s="35" t="e">
        <f>SUMIFS(#REF!,#REF!,$A29,#REF!,I$4)</f>
        <v>#REF!</v>
      </c>
      <c r="J29" s="55" t="e">
        <f t="shared" si="4"/>
        <v>#REF!</v>
      </c>
      <c r="K29" s="32" t="e">
        <f>SUMIFS(#REF!,#REF!,$A29,#REF!,K$4)</f>
        <v>#REF!</v>
      </c>
      <c r="L29" s="26" t="e">
        <f>SUMIFS(#REF!,#REF!,$A29,#REF!,L$4)</f>
        <v>#REF!</v>
      </c>
      <c r="M29" s="26" t="e">
        <f>SUMIFS(#REF!,#REF!,$A29,#REF!,M$4)</f>
        <v>#REF!</v>
      </c>
      <c r="N29" s="38" t="e">
        <f>SUMIFS(#REF!,#REF!,$A29,#REF!,N$4)</f>
        <v>#REF!</v>
      </c>
      <c r="O29" s="55" t="e">
        <f t="shared" si="5"/>
        <v>#REF!</v>
      </c>
      <c r="P29" s="26" t="e">
        <f>SUMIFS(#REF!,#REF!,$A29,#REF!,P$4)</f>
        <v>#REF!</v>
      </c>
      <c r="Q29" s="26" t="e">
        <f>SUMIFS(#REF!,#REF!,$A29,#REF!,Q$4)</f>
        <v>#REF!</v>
      </c>
      <c r="R29" s="27" t="e">
        <f>SUMIFS(#REF!,#REF!,$A29,#REF!,R$4)</f>
        <v>#REF!</v>
      </c>
      <c r="S29" s="47" t="e">
        <f t="shared" si="6"/>
        <v>#REF!</v>
      </c>
      <c r="T29" s="26" t="e">
        <f>SUMIFS(#REF!,#REF!,$A29,#REF!,T$3)</f>
        <v>#REF!</v>
      </c>
      <c r="U29" s="26" t="e">
        <f>SUMIFS(#REF!,#REF!,$A29,#REF!,U$3)</f>
        <v>#REF!</v>
      </c>
      <c r="V29" s="27" t="e">
        <f>SUMIFS(#REF!,#REF!,$A29,#REF!,V$3)</f>
        <v>#REF!</v>
      </c>
      <c r="W29" s="41" t="e">
        <f>SUMIFS(#REF!,#REF!,$A29,#REF!,W$2)</f>
        <v>#REF!</v>
      </c>
    </row>
    <row r="30" spans="1:23" ht="22.15" customHeight="1">
      <c r="A30" s="72">
        <f t="shared" si="7"/>
        <v>45986</v>
      </c>
      <c r="B30" s="76" t="e">
        <f t="shared" si="1"/>
        <v>#REF!</v>
      </c>
      <c r="C30" s="44" t="e">
        <f t="shared" si="2"/>
        <v>#REF!</v>
      </c>
      <c r="D30" s="32" t="e">
        <f>SUMIFS(#REF!,#REF!,$A30,#REF!,D$3)</f>
        <v>#REF!</v>
      </c>
      <c r="E30" s="26" t="e">
        <f>SUMIFS(#REF!,#REF!,$A30,#REF!,E$3)</f>
        <v>#REF!</v>
      </c>
      <c r="F30" s="27" t="e">
        <f>SUMIFS(#REF!,#REF!,$A30,#REF!,F$3)</f>
        <v>#REF!</v>
      </c>
      <c r="G30" s="55" t="e">
        <f t="shared" si="3"/>
        <v>#REF!</v>
      </c>
      <c r="H30" s="32" t="e">
        <f>SUMIFS(#REF!,#REF!,$A30,#REF!,H$4)</f>
        <v>#REF!</v>
      </c>
      <c r="I30" s="35" t="e">
        <f>SUMIFS(#REF!,#REF!,$A30,#REF!,I$4)</f>
        <v>#REF!</v>
      </c>
      <c r="J30" s="55" t="e">
        <f t="shared" si="4"/>
        <v>#REF!</v>
      </c>
      <c r="K30" s="32" t="e">
        <f>SUMIFS(#REF!,#REF!,$A30,#REF!,K$4)</f>
        <v>#REF!</v>
      </c>
      <c r="L30" s="26" t="e">
        <f>SUMIFS(#REF!,#REF!,$A30,#REF!,L$4)</f>
        <v>#REF!</v>
      </c>
      <c r="M30" s="26" t="e">
        <f>SUMIFS(#REF!,#REF!,$A30,#REF!,M$4)</f>
        <v>#REF!</v>
      </c>
      <c r="N30" s="38" t="e">
        <f>SUMIFS(#REF!,#REF!,$A30,#REF!,N$4)</f>
        <v>#REF!</v>
      </c>
      <c r="O30" s="55" t="e">
        <f t="shared" si="5"/>
        <v>#REF!</v>
      </c>
      <c r="P30" s="26" t="e">
        <f>SUMIFS(#REF!,#REF!,$A30,#REF!,P$4)</f>
        <v>#REF!</v>
      </c>
      <c r="Q30" s="26" t="e">
        <f>SUMIFS(#REF!,#REF!,$A30,#REF!,Q$4)</f>
        <v>#REF!</v>
      </c>
      <c r="R30" s="27" t="e">
        <f>SUMIFS(#REF!,#REF!,$A30,#REF!,R$4)</f>
        <v>#REF!</v>
      </c>
      <c r="S30" s="47" t="e">
        <f t="shared" si="6"/>
        <v>#REF!</v>
      </c>
      <c r="T30" s="26" t="e">
        <f>SUMIFS(#REF!,#REF!,$A30,#REF!,T$3)</f>
        <v>#REF!</v>
      </c>
      <c r="U30" s="26" t="e">
        <f>SUMIFS(#REF!,#REF!,$A30,#REF!,U$3)</f>
        <v>#REF!</v>
      </c>
      <c r="V30" s="27" t="e">
        <f>SUMIFS(#REF!,#REF!,$A30,#REF!,V$3)</f>
        <v>#REF!</v>
      </c>
      <c r="W30" s="41" t="e">
        <f>SUMIFS(#REF!,#REF!,$A30,#REF!,W$2)</f>
        <v>#REF!</v>
      </c>
    </row>
    <row r="31" spans="1:23" ht="22.15" customHeight="1">
      <c r="A31" s="72">
        <f t="shared" si="7"/>
        <v>45987</v>
      </c>
      <c r="B31" s="76" t="e">
        <f t="shared" si="1"/>
        <v>#REF!</v>
      </c>
      <c r="C31" s="44" t="e">
        <f t="shared" si="2"/>
        <v>#REF!</v>
      </c>
      <c r="D31" s="32" t="e">
        <f>SUMIFS(#REF!,#REF!,$A31,#REF!,D$3)</f>
        <v>#REF!</v>
      </c>
      <c r="E31" s="26" t="e">
        <f>SUMIFS(#REF!,#REF!,$A31,#REF!,E$3)</f>
        <v>#REF!</v>
      </c>
      <c r="F31" s="27" t="e">
        <f>SUMIFS(#REF!,#REF!,$A31,#REF!,F$3)</f>
        <v>#REF!</v>
      </c>
      <c r="G31" s="55" t="e">
        <f t="shared" si="3"/>
        <v>#REF!</v>
      </c>
      <c r="H31" s="32" t="e">
        <f>SUMIFS(#REF!,#REF!,$A31,#REF!,H$4)</f>
        <v>#REF!</v>
      </c>
      <c r="I31" s="35" t="e">
        <f>SUMIFS(#REF!,#REF!,$A31,#REF!,I$4)</f>
        <v>#REF!</v>
      </c>
      <c r="J31" s="55" t="e">
        <f t="shared" si="4"/>
        <v>#REF!</v>
      </c>
      <c r="K31" s="32" t="e">
        <f>SUMIFS(#REF!,#REF!,$A31,#REF!,K$4)</f>
        <v>#REF!</v>
      </c>
      <c r="L31" s="26" t="e">
        <f>SUMIFS(#REF!,#REF!,$A31,#REF!,L$4)</f>
        <v>#REF!</v>
      </c>
      <c r="M31" s="26" t="e">
        <f>SUMIFS(#REF!,#REF!,$A31,#REF!,M$4)</f>
        <v>#REF!</v>
      </c>
      <c r="N31" s="38" t="e">
        <f>SUMIFS(#REF!,#REF!,$A31,#REF!,N$4)</f>
        <v>#REF!</v>
      </c>
      <c r="O31" s="55" t="e">
        <f t="shared" si="5"/>
        <v>#REF!</v>
      </c>
      <c r="P31" s="26" t="e">
        <f>SUMIFS(#REF!,#REF!,$A31,#REF!,P$4)</f>
        <v>#REF!</v>
      </c>
      <c r="Q31" s="26" t="e">
        <f>SUMIFS(#REF!,#REF!,$A31,#REF!,Q$4)</f>
        <v>#REF!</v>
      </c>
      <c r="R31" s="27" t="e">
        <f>SUMIFS(#REF!,#REF!,$A31,#REF!,R$4)</f>
        <v>#REF!</v>
      </c>
      <c r="S31" s="47" t="e">
        <f t="shared" si="6"/>
        <v>#REF!</v>
      </c>
      <c r="T31" s="26" t="e">
        <f>SUMIFS(#REF!,#REF!,$A31,#REF!,T$3)</f>
        <v>#REF!</v>
      </c>
      <c r="U31" s="26" t="e">
        <f>SUMIFS(#REF!,#REF!,$A31,#REF!,U$3)</f>
        <v>#REF!</v>
      </c>
      <c r="V31" s="27" t="e">
        <f>SUMIFS(#REF!,#REF!,$A31,#REF!,V$3)</f>
        <v>#REF!</v>
      </c>
      <c r="W31" s="41" t="e">
        <f>SUMIFS(#REF!,#REF!,$A31,#REF!,W$2)</f>
        <v>#REF!</v>
      </c>
    </row>
    <row r="32" spans="1:23" ht="22.15" customHeight="1">
      <c r="A32" s="72">
        <f t="shared" si="7"/>
        <v>45988</v>
      </c>
      <c r="B32" s="76" t="e">
        <f t="shared" si="1"/>
        <v>#REF!</v>
      </c>
      <c r="C32" s="44" t="e">
        <f t="shared" si="2"/>
        <v>#REF!</v>
      </c>
      <c r="D32" s="32" t="e">
        <f>SUMIFS(#REF!,#REF!,$A32,#REF!,D$3)</f>
        <v>#REF!</v>
      </c>
      <c r="E32" s="26" t="e">
        <f>SUMIFS(#REF!,#REF!,$A32,#REF!,E$3)</f>
        <v>#REF!</v>
      </c>
      <c r="F32" s="27" t="e">
        <f>SUMIFS(#REF!,#REF!,$A32,#REF!,F$3)</f>
        <v>#REF!</v>
      </c>
      <c r="G32" s="55" t="e">
        <f t="shared" si="3"/>
        <v>#REF!</v>
      </c>
      <c r="H32" s="32" t="e">
        <f>SUMIFS(#REF!,#REF!,$A32,#REF!,H$4)</f>
        <v>#REF!</v>
      </c>
      <c r="I32" s="35" t="e">
        <f>SUMIFS(#REF!,#REF!,$A32,#REF!,I$4)</f>
        <v>#REF!</v>
      </c>
      <c r="J32" s="55" t="e">
        <f t="shared" si="4"/>
        <v>#REF!</v>
      </c>
      <c r="K32" s="32" t="e">
        <f>SUMIFS(#REF!,#REF!,$A32,#REF!,K$4)</f>
        <v>#REF!</v>
      </c>
      <c r="L32" s="26" t="e">
        <f>SUMIFS(#REF!,#REF!,$A32,#REF!,L$4)</f>
        <v>#REF!</v>
      </c>
      <c r="M32" s="26" t="e">
        <f>SUMIFS(#REF!,#REF!,$A32,#REF!,M$4)</f>
        <v>#REF!</v>
      </c>
      <c r="N32" s="38" t="e">
        <f>SUMIFS(#REF!,#REF!,$A32,#REF!,N$4)</f>
        <v>#REF!</v>
      </c>
      <c r="O32" s="55" t="e">
        <f t="shared" si="5"/>
        <v>#REF!</v>
      </c>
      <c r="P32" s="26" t="e">
        <f>SUMIFS(#REF!,#REF!,$A32,#REF!,P$4)</f>
        <v>#REF!</v>
      </c>
      <c r="Q32" s="26" t="e">
        <f>SUMIFS(#REF!,#REF!,$A32,#REF!,Q$4)</f>
        <v>#REF!</v>
      </c>
      <c r="R32" s="27" t="e">
        <f>SUMIFS(#REF!,#REF!,$A32,#REF!,R$4)</f>
        <v>#REF!</v>
      </c>
      <c r="S32" s="47" t="e">
        <f t="shared" si="6"/>
        <v>#REF!</v>
      </c>
      <c r="T32" s="26" t="e">
        <f>SUMIFS(#REF!,#REF!,$A32,#REF!,T$3)</f>
        <v>#REF!</v>
      </c>
      <c r="U32" s="26" t="e">
        <f>SUMIFS(#REF!,#REF!,$A32,#REF!,U$3)</f>
        <v>#REF!</v>
      </c>
      <c r="V32" s="27" t="e">
        <f>SUMIFS(#REF!,#REF!,$A32,#REF!,V$3)</f>
        <v>#REF!</v>
      </c>
      <c r="W32" s="41" t="e">
        <f>SUMIFS(#REF!,#REF!,$A32,#REF!,W$2)</f>
        <v>#REF!</v>
      </c>
    </row>
    <row r="33" spans="1:23" ht="22.15" customHeight="1">
      <c r="A33" s="72">
        <f t="shared" si="7"/>
        <v>45989</v>
      </c>
      <c r="B33" s="76" t="e">
        <f t="shared" si="1"/>
        <v>#REF!</v>
      </c>
      <c r="C33" s="44" t="e">
        <f t="shared" si="2"/>
        <v>#REF!</v>
      </c>
      <c r="D33" s="32" t="e">
        <f>SUMIFS(#REF!,#REF!,$A33,#REF!,D$3)</f>
        <v>#REF!</v>
      </c>
      <c r="E33" s="26" t="e">
        <f>SUMIFS(#REF!,#REF!,$A33,#REF!,E$3)</f>
        <v>#REF!</v>
      </c>
      <c r="F33" s="27" t="e">
        <f>SUMIFS(#REF!,#REF!,$A33,#REF!,F$3)</f>
        <v>#REF!</v>
      </c>
      <c r="G33" s="55" t="e">
        <f t="shared" si="3"/>
        <v>#REF!</v>
      </c>
      <c r="H33" s="32" t="e">
        <f>SUMIFS(#REF!,#REF!,$A33,#REF!,H$4)</f>
        <v>#REF!</v>
      </c>
      <c r="I33" s="35" t="e">
        <f>SUMIFS(#REF!,#REF!,$A33,#REF!,I$4)</f>
        <v>#REF!</v>
      </c>
      <c r="J33" s="55" t="e">
        <f t="shared" si="4"/>
        <v>#REF!</v>
      </c>
      <c r="K33" s="32" t="e">
        <f>SUMIFS(#REF!,#REF!,$A33,#REF!,K$4)</f>
        <v>#REF!</v>
      </c>
      <c r="L33" s="26" t="e">
        <f>SUMIFS(#REF!,#REF!,$A33,#REF!,L$4)</f>
        <v>#REF!</v>
      </c>
      <c r="M33" s="26" t="e">
        <f>SUMIFS(#REF!,#REF!,$A33,#REF!,M$4)</f>
        <v>#REF!</v>
      </c>
      <c r="N33" s="38" t="e">
        <f>SUMIFS(#REF!,#REF!,$A33,#REF!,N$4)</f>
        <v>#REF!</v>
      </c>
      <c r="O33" s="55" t="e">
        <f t="shared" si="5"/>
        <v>#REF!</v>
      </c>
      <c r="P33" s="26" t="e">
        <f>SUMIFS(#REF!,#REF!,$A33,#REF!,P$4)</f>
        <v>#REF!</v>
      </c>
      <c r="Q33" s="26" t="e">
        <f>SUMIFS(#REF!,#REF!,$A33,#REF!,Q$4)</f>
        <v>#REF!</v>
      </c>
      <c r="R33" s="27" t="e">
        <f>SUMIFS(#REF!,#REF!,$A33,#REF!,R$4)</f>
        <v>#REF!</v>
      </c>
      <c r="S33" s="47" t="e">
        <f t="shared" si="6"/>
        <v>#REF!</v>
      </c>
      <c r="T33" s="26" t="e">
        <f>SUMIFS(#REF!,#REF!,$A33,#REF!,T$3)</f>
        <v>#REF!</v>
      </c>
      <c r="U33" s="26" t="e">
        <f>SUMIFS(#REF!,#REF!,$A33,#REF!,U$3)</f>
        <v>#REF!</v>
      </c>
      <c r="V33" s="27" t="e">
        <f>SUMIFS(#REF!,#REF!,$A33,#REF!,V$3)</f>
        <v>#REF!</v>
      </c>
      <c r="W33" s="41" t="e">
        <f>SUMIFS(#REF!,#REF!,$A33,#REF!,W$2)</f>
        <v>#REF!</v>
      </c>
    </row>
    <row r="34" spans="1:23" ht="22.15" customHeight="1">
      <c r="A34" s="72" t="str">
        <f>IF(MONTH($E$1)&lt;&gt;MONTH(+A33+1),"",+A33+1)</f>
        <v/>
      </c>
      <c r="B34" s="76" t="e">
        <f t="shared" si="1"/>
        <v>#REF!</v>
      </c>
      <c r="C34" s="44" t="e">
        <f t="shared" si="2"/>
        <v>#REF!</v>
      </c>
      <c r="D34" s="32" t="e">
        <f>SUMIFS(#REF!,#REF!,$A34,#REF!,D$3)</f>
        <v>#REF!</v>
      </c>
      <c r="E34" s="26" t="e">
        <f>SUMIFS(#REF!,#REF!,$A34,#REF!,E$3)</f>
        <v>#REF!</v>
      </c>
      <c r="F34" s="27" t="e">
        <f>SUMIFS(#REF!,#REF!,$A34,#REF!,F$3)</f>
        <v>#REF!</v>
      </c>
      <c r="G34" s="55" t="e">
        <f t="shared" si="3"/>
        <v>#REF!</v>
      </c>
      <c r="H34" s="32" t="e">
        <f>SUMIFS(#REF!,#REF!,$A34,#REF!,H$4)</f>
        <v>#REF!</v>
      </c>
      <c r="I34" s="35" t="e">
        <f>SUMIFS(#REF!,#REF!,$A34,#REF!,I$4)</f>
        <v>#REF!</v>
      </c>
      <c r="J34" s="55" t="e">
        <f t="shared" si="4"/>
        <v>#REF!</v>
      </c>
      <c r="K34" s="32" t="e">
        <f>SUMIFS(#REF!,#REF!,$A34,#REF!,K$4)</f>
        <v>#REF!</v>
      </c>
      <c r="L34" s="26" t="e">
        <f>SUMIFS(#REF!,#REF!,$A34,#REF!,L$4)</f>
        <v>#REF!</v>
      </c>
      <c r="M34" s="26" t="e">
        <f>SUMIFS(#REF!,#REF!,$A34,#REF!,M$4)</f>
        <v>#REF!</v>
      </c>
      <c r="N34" s="38" t="e">
        <f>SUMIFS(#REF!,#REF!,$A34,#REF!,N$4)</f>
        <v>#REF!</v>
      </c>
      <c r="O34" s="55" t="e">
        <f t="shared" si="5"/>
        <v>#REF!</v>
      </c>
      <c r="P34" s="26" t="e">
        <f>SUMIFS(#REF!,#REF!,$A34,#REF!,P$4)</f>
        <v>#REF!</v>
      </c>
      <c r="Q34" s="26" t="e">
        <f>SUMIFS(#REF!,#REF!,$A34,#REF!,Q$4)</f>
        <v>#REF!</v>
      </c>
      <c r="R34" s="27" t="e">
        <f>SUMIFS(#REF!,#REF!,$A34,#REF!,R$4)</f>
        <v>#REF!</v>
      </c>
      <c r="S34" s="47" t="e">
        <f t="shared" si="6"/>
        <v>#REF!</v>
      </c>
      <c r="T34" s="26" t="e">
        <f>SUMIFS(#REF!,#REF!,$A34,#REF!,T$3)</f>
        <v>#REF!</v>
      </c>
      <c r="U34" s="26" t="e">
        <f>SUMIFS(#REF!,#REF!,$A34,#REF!,U$3)</f>
        <v>#REF!</v>
      </c>
      <c r="V34" s="27" t="e">
        <f>SUMIFS(#REF!,#REF!,$A34,#REF!,V$3)</f>
        <v>#REF!</v>
      </c>
      <c r="W34" s="41" t="e">
        <f>SUMIFS(#REF!,#REF!,$A34,#REF!,W$2)</f>
        <v>#REF!</v>
      </c>
    </row>
    <row r="35" spans="1:23" ht="22.15" customHeight="1">
      <c r="A35" s="72" t="str">
        <f>IF(MONTH($E$1)&lt;&gt;MONTH(+A33+2),"",+A33+2)</f>
        <v/>
      </c>
      <c r="B35" s="76" t="e">
        <f t="shared" si="1"/>
        <v>#REF!</v>
      </c>
      <c r="C35" s="44" t="e">
        <f t="shared" si="2"/>
        <v>#REF!</v>
      </c>
      <c r="D35" s="32" t="e">
        <f>SUMIFS(#REF!,#REF!,$A35,#REF!,D$3)</f>
        <v>#REF!</v>
      </c>
      <c r="E35" s="26" t="e">
        <f>SUMIFS(#REF!,#REF!,$A35,#REF!,E$3)</f>
        <v>#REF!</v>
      </c>
      <c r="F35" s="27" t="e">
        <f>SUMIFS(#REF!,#REF!,$A35,#REF!,F$3)</f>
        <v>#REF!</v>
      </c>
      <c r="G35" s="55" t="e">
        <f t="shared" si="3"/>
        <v>#REF!</v>
      </c>
      <c r="H35" s="32" t="e">
        <f>SUMIFS(#REF!,#REF!,$A35,#REF!,H$4)</f>
        <v>#REF!</v>
      </c>
      <c r="I35" s="35" t="e">
        <f>SUMIFS(#REF!,#REF!,$A35,#REF!,I$4)</f>
        <v>#REF!</v>
      </c>
      <c r="J35" s="55" t="e">
        <f t="shared" si="4"/>
        <v>#REF!</v>
      </c>
      <c r="K35" s="32" t="e">
        <f>SUMIFS(#REF!,#REF!,$A35,#REF!,K$4)</f>
        <v>#REF!</v>
      </c>
      <c r="L35" s="26" t="e">
        <f>SUMIFS(#REF!,#REF!,$A35,#REF!,L$4)</f>
        <v>#REF!</v>
      </c>
      <c r="M35" s="26" t="e">
        <f>SUMIFS(#REF!,#REF!,$A35,#REF!,M$4)</f>
        <v>#REF!</v>
      </c>
      <c r="N35" s="38" t="e">
        <f>SUMIFS(#REF!,#REF!,$A35,#REF!,N$4)</f>
        <v>#REF!</v>
      </c>
      <c r="O35" s="55" t="e">
        <f t="shared" si="5"/>
        <v>#REF!</v>
      </c>
      <c r="P35" s="26" t="e">
        <f>SUMIFS(#REF!,#REF!,$A35,#REF!,P$4)</f>
        <v>#REF!</v>
      </c>
      <c r="Q35" s="26" t="e">
        <f>SUMIFS(#REF!,#REF!,$A35,#REF!,Q$4)</f>
        <v>#REF!</v>
      </c>
      <c r="R35" s="27" t="e">
        <f>SUMIFS(#REF!,#REF!,$A35,#REF!,R$4)</f>
        <v>#REF!</v>
      </c>
      <c r="S35" s="47" t="e">
        <f t="shared" si="6"/>
        <v>#REF!</v>
      </c>
      <c r="T35" s="26" t="e">
        <f>SUMIFS(#REF!,#REF!,$A35,#REF!,T$3)</f>
        <v>#REF!</v>
      </c>
      <c r="U35" s="26" t="e">
        <f>SUMIFS(#REF!,#REF!,$A35,#REF!,U$3)</f>
        <v>#REF!</v>
      </c>
      <c r="V35" s="27" t="e">
        <f>SUMIFS(#REF!,#REF!,$A35,#REF!,V$3)</f>
        <v>#REF!</v>
      </c>
      <c r="W35" s="41" t="e">
        <f>SUMIFS(#REF!,#REF!,$A35,#REF!,W$2)</f>
        <v>#REF!</v>
      </c>
    </row>
    <row r="36" spans="1:23" ht="22.15" customHeight="1" thickBot="1">
      <c r="A36" s="73" t="str">
        <f>IF(MONTH($E$1)&lt;&gt;MONTH(+A33+3),"",+A33+3)</f>
        <v/>
      </c>
      <c r="B36" s="77" t="e">
        <f t="shared" si="1"/>
        <v>#REF!</v>
      </c>
      <c r="C36" s="45" t="e">
        <f t="shared" si="2"/>
        <v>#REF!</v>
      </c>
      <c r="D36" s="33" t="e">
        <f>SUMIFS(#REF!,#REF!,$A36,#REF!,D$3)</f>
        <v>#REF!</v>
      </c>
      <c r="E36" s="29" t="e">
        <f>SUMIFS(#REF!,#REF!,$A36,#REF!,E$3)</f>
        <v>#REF!</v>
      </c>
      <c r="F36" s="30" t="e">
        <f>SUMIFS(#REF!,#REF!,$A36,#REF!,F$3)</f>
        <v>#REF!</v>
      </c>
      <c r="G36" s="56" t="e">
        <f t="shared" si="3"/>
        <v>#REF!</v>
      </c>
      <c r="H36" s="33" t="e">
        <f>SUMIFS(#REF!,#REF!,$A36,#REF!,H$4)</f>
        <v>#REF!</v>
      </c>
      <c r="I36" s="36" t="e">
        <f>SUMIFS(#REF!,#REF!,$A36,#REF!,I$4)</f>
        <v>#REF!</v>
      </c>
      <c r="J36" s="56" t="e">
        <f t="shared" si="4"/>
        <v>#REF!</v>
      </c>
      <c r="K36" s="33" t="e">
        <f>SUMIFS(#REF!,#REF!,$A36,#REF!,K$4)</f>
        <v>#REF!</v>
      </c>
      <c r="L36" s="29" t="e">
        <f>SUMIFS(#REF!,#REF!,$A36,#REF!,L$4)</f>
        <v>#REF!</v>
      </c>
      <c r="M36" s="29" t="e">
        <f>SUMIFS(#REF!,#REF!,$A36,#REF!,M$4)</f>
        <v>#REF!</v>
      </c>
      <c r="N36" s="39" t="e">
        <f>SUMIFS(#REF!,#REF!,$A36,#REF!,N$4)</f>
        <v>#REF!</v>
      </c>
      <c r="O36" s="56" t="e">
        <f t="shared" si="5"/>
        <v>#REF!</v>
      </c>
      <c r="P36" s="29" t="e">
        <f>SUMIFS(#REF!,#REF!,$A36,#REF!,P$4)</f>
        <v>#REF!</v>
      </c>
      <c r="Q36" s="29" t="e">
        <f>SUMIFS(#REF!,#REF!,$A36,#REF!,Q$4)</f>
        <v>#REF!</v>
      </c>
      <c r="R36" s="30" t="e">
        <f>SUMIFS(#REF!,#REF!,$A36,#REF!,R$4)</f>
        <v>#REF!</v>
      </c>
      <c r="S36" s="48">
        <f t="shared" si="6"/>
        <v>0</v>
      </c>
      <c r="T36" s="29"/>
      <c r="U36" s="29"/>
      <c r="V36" s="30"/>
      <c r="W36" s="42" t="e">
        <f>SUMIFS(#REF!,#REF!,$A36,#REF!,W$3)</f>
        <v>#REF!</v>
      </c>
    </row>
  </sheetData>
  <mergeCells count="14">
    <mergeCell ref="W2:W4"/>
    <mergeCell ref="C3:C4"/>
    <mergeCell ref="D3:D4"/>
    <mergeCell ref="E3:E4"/>
    <mergeCell ref="F3:F4"/>
    <mergeCell ref="S3:S4"/>
    <mergeCell ref="T3:T4"/>
    <mergeCell ref="U3:U4"/>
    <mergeCell ref="V3:V4"/>
    <mergeCell ref="A2:A5"/>
    <mergeCell ref="B2:B4"/>
    <mergeCell ref="C2:F2"/>
    <mergeCell ref="G2:R2"/>
    <mergeCell ref="S2:V2"/>
  </mergeCells>
  <phoneticPr fontId="20"/>
  <conditionalFormatting sqref="A34:W36">
    <cfRule type="expression" dxfId="0" priority="1">
      <formula>$A34=""</formula>
    </cfRule>
  </conditionalFormatting>
  <pageMargins left="0.7" right="0.7" top="0.75" bottom="0.75" header="0.3" footer="0.3"/>
  <pageSetup paperSize="9" scale="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日計表</vt:lpstr>
      <vt:lpstr>原価集計</vt:lpstr>
      <vt:lpstr>原価集計!Print_Area</vt:lpstr>
      <vt:lpstr>日計表!Print_Area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1F-PCL</dc:creator>
  <cp:lastModifiedBy>アリオ八尾店 リサイクルマート</cp:lastModifiedBy>
  <cp:lastPrinted>2024-03-12T09:37:35Z</cp:lastPrinted>
  <dcterms:created xsi:type="dcterms:W3CDTF">2020-01-18T09:04:18Z</dcterms:created>
  <dcterms:modified xsi:type="dcterms:W3CDTF">2025-11-20T11:39:09Z</dcterms:modified>
</cp:coreProperties>
</file>